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6" windowHeight="4080" tabRatio="862" firstSheet="9" activeTab="15"/>
  </bookViews>
  <sheets>
    <sheet name="Fin. būklės" sheetId="1" r:id="rId1"/>
    <sheet name="Veiklos rezultatų" sheetId="2" r:id="rId2"/>
    <sheet name="Grynojo turto pokyčių" sheetId="3" r:id="rId3"/>
    <sheet name="Pinigų srautų" sheetId="4" r:id="rId4"/>
    <sheet name="AR.8 Atsargos" sheetId="5" r:id="rId5"/>
    <sheet name="AR.10 Kitos pajamos" sheetId="6" r:id="rId6"/>
    <sheet name="AR.12 IMT" sheetId="7" r:id="rId7"/>
    <sheet name="AR.13 NT" sheetId="8" r:id="rId8"/>
    <sheet name="AR.17gautinos" sheetId="9" r:id="rId9"/>
    <sheet name="AR.17pinigai" sheetId="10" r:id="rId10"/>
    <sheet name="AR.17mokėtinos" sheetId="11" r:id="rId11"/>
    <sheet name="Ar.17isip.valiut." sheetId="12" r:id="rId12"/>
    <sheet name="AR.20-4fin.sum." sheetId="13" r:id="rId13"/>
    <sheet name="AR.20fin.sumu likučiai" sheetId="14" r:id="rId14"/>
    <sheet name="AR.25segmentai" sheetId="15" r:id="rId15"/>
    <sheet name="pažyma priedas" sheetId="16" r:id="rId16"/>
  </sheets>
  <definedNames>
    <definedName name="_ftn1" localSheetId="2">'Grynojo turto pokyčių'!$A$21</definedName>
    <definedName name="_ftnref1" localSheetId="2">'Grynojo turto pokyčių'!#REF!</definedName>
    <definedName name="_xlnm.Print_Area" localSheetId="6">'AR.12 IMT'!$A:$R</definedName>
    <definedName name="_xlnm.Print_Area" localSheetId="7">'AR.13 NT'!$A:$M</definedName>
    <definedName name="_xlnm.Print_Area" localSheetId="11">'Ar.17isip.valiut.'!$A$1:$C$19</definedName>
    <definedName name="_xlnm.Print_Area" localSheetId="10">'AR.17mokėtinos'!$A$1:$I$26</definedName>
    <definedName name="_xlnm.Print_Area" localSheetId="9">'AR.17pinigai'!$A$1:$G$36</definedName>
    <definedName name="_xlnm.Print_Area" localSheetId="12">'AR.20-4fin.sum.'!$A:$M</definedName>
    <definedName name="_xlnm.Print_Area" localSheetId="4">'AR.8 Atsargos'!$A:$J</definedName>
    <definedName name="_xlnm.Print_Area" localSheetId="0">'Fin. būklės'!$A:$E</definedName>
    <definedName name="_xlnm.Print_Area" localSheetId="2">'Grynojo turto pokyčių'!$A:$J</definedName>
    <definedName name="_xlnm.Print_Area" localSheetId="3">'Pinigų srautų'!$A:$L</definedName>
    <definedName name="_xlnm.Print_Area" localSheetId="1">'Veiklos rezultatų'!$A:$I</definedName>
    <definedName name="_xlnm.Print_Titles" localSheetId="6">'AR.12 IMT'!$9:$11</definedName>
    <definedName name="_xlnm.Print_Titles" localSheetId="7">'AR.13 NT'!$10:$12</definedName>
    <definedName name="_xlnm.Print_Titles" localSheetId="12">'AR.20-4fin.sum.'!$11:$13</definedName>
    <definedName name="_xlnm.Print_Titles" localSheetId="4">'AR.8 Atsargos'!$9:$11</definedName>
    <definedName name="_xlnm.Print_Titles" localSheetId="0">'Fin. būklės'!$16:$16</definedName>
    <definedName name="_xlnm.Print_Titles" localSheetId="3">'Pinigų srautų'!$17:$20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<sst xmlns="http://schemas.openxmlformats.org/spreadsheetml/2006/main" count="1458" uniqueCount="707">
  <si>
    <t>Neatlygintinai gauto turto iš kito subjekto sukauptos tikrosios vertės pokytis</t>
  </si>
  <si>
    <t>Parduoto, perduoto ir nurašyto turto tikrosios vertės suma (22.1+22.2+22.3)</t>
  </si>
  <si>
    <t>22.1.</t>
  </si>
  <si>
    <t>22.2.</t>
  </si>
  <si>
    <t>22.3.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</si>
  <si>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</si>
  <si>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</si>
  <si>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</si>
  <si>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</si>
  <si>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</si>
  <si>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 xml:space="preserve">Direktorė  </t>
  </si>
  <si>
    <t>Tamara  Čiulanova</t>
  </si>
  <si>
    <t>**- Kito subjekto sukaupta turto nusidėvėjimo arba nuvertėjimo suma iki perdavimo.</t>
  </si>
  <si>
    <t>Parduoto, perduoto ir  nurašyto turto suma per ataskaitinį laikotarpį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</si>
  <si>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</si>
  <si>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</si>
  <si>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</si>
  <si>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Apskaičiuota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</si>
  <si>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</si>
  <si>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</si>
  <si>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</si>
  <si>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r>
      <rPr>
        <sz val="10"/>
        <color indexed="56"/>
        <rFont val="Times New Roman"/>
        <family val="1"/>
      </rPr>
      <t>7</t>
    </r>
    <r>
      <rPr>
        <sz val="10"/>
        <rFont val="Times New Roman"/>
        <family val="1"/>
      </rPr>
      <t xml:space="preserve"> priedas</t>
    </r>
  </si>
  <si>
    <t>(Informacijos apie per vienus metus gautinas sumas, pateikimo žemesniojo ir aukštesniojo lygių finansinių ataskaitų aiškinamajame rašte forma)</t>
  </si>
  <si>
    <t>Per vienus metus gautinų sumų įsigijimo savikaina, iš viso (1.1+1.2+1.3+1.4+1.5+1.6)</t>
  </si>
  <si>
    <t xml:space="preserve"> 1.1.</t>
  </si>
  <si>
    <t>1.3.1.</t>
  </si>
  <si>
    <t>1.3.2.</t>
  </si>
  <si>
    <t>1.3.3.</t>
  </si>
  <si>
    <t>1.3.4.</t>
  </si>
  <si>
    <t>1.3.5.</t>
  </si>
  <si>
    <t>Gautinos sumos už konfiskuotą turtą, baudos ir kitos netesybos</t>
  </si>
  <si>
    <t>1.5.1.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</si>
  <si>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</si>
  <si>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</si>
  <si>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</si>
  <si>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r>
      <rPr>
        <sz val="10"/>
        <color indexed="56"/>
        <rFont val="Times New Roman"/>
        <family val="1"/>
      </rPr>
      <t>8</t>
    </r>
    <r>
      <rPr>
        <sz val="10"/>
        <rFont val="Times New Roman"/>
        <family val="1"/>
      </rPr>
      <t xml:space="preserve"> priedas</t>
    </r>
  </si>
  <si>
    <r>
      <rPr>
        <sz val="10"/>
        <color indexed="56"/>
        <rFont val="Times New Roman"/>
        <family val="1"/>
      </rPr>
      <t>12</t>
    </r>
    <r>
      <rPr>
        <sz val="10"/>
        <rFont val="Times New Roman"/>
        <family val="1"/>
      </rPr>
      <t xml:space="preserve"> priedas</t>
    </r>
  </si>
  <si>
    <r>
      <t xml:space="preserve">Kai kurių </t>
    </r>
    <r>
      <rPr>
        <b/>
        <sz val="10"/>
        <color indexed="56"/>
        <rFont val="Times New Roman"/>
        <family val="1"/>
      </rPr>
      <t>trumpalaikių</t>
    </r>
    <r>
      <rPr>
        <b/>
        <sz val="10"/>
        <rFont val="Times New Roman"/>
        <family val="1"/>
      </rPr>
      <t xml:space="preserve"> mokėtinų sumų balansinė vertė (1+2+3+4)</t>
    </r>
  </si>
  <si>
    <r>
      <t>                                                                                        </t>
    </r>
    <r>
      <rPr>
        <sz val="10"/>
        <color indexed="56"/>
        <rFont val="Times New Roman"/>
        <family val="1"/>
      </rPr>
      <t>13</t>
    </r>
    <r>
      <rPr>
        <sz val="10"/>
        <rFont val="Times New Roman"/>
        <family val="1"/>
      </rPr>
      <t xml:space="preserve"> priedas</t>
    </r>
  </si>
  <si>
    <t>(Informacijos apie įsipareigojimus pagal jų įvykdymo valiutą pateikimo žemesniojo ir aukštesniojo lygių finansinių ataskaitų aiškinamajame rašte forma)</t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</si>
  <si>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</si>
  <si>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</si>
  <si>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</si>
  <si>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</si>
  <si>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</si>
  <si>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</si>
  <si>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</si>
  <si>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</si>
  <si>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</si>
  <si>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</si>
  <si>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</si>
  <si>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</si>
  <si>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</si>
  <si>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</si>
  <si>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finansinių ataskaitų aiškinamajame rašte forma)</t>
  </si>
  <si>
    <t>Likutis 2010 m. gruodžio 31 d.</t>
  </si>
  <si>
    <t>atsargos, skirtos parduoti</t>
  </si>
  <si>
    <t>Direktorė</t>
  </si>
  <si>
    <t>Sukaupta nusidėvėjimo suma ataskaitinio laikotarpio pradžioje</t>
  </si>
  <si>
    <t>Įstaigos  kodas  190436030   Reikjaviko 8  Klaipėda  LT-94249</t>
  </si>
  <si>
    <t xml:space="preserve">     Vyr.buhalterė  Nataša  Archipova</t>
  </si>
  <si>
    <t>Likutis 2009 m. gruodžio 31 d.</t>
  </si>
  <si>
    <t>Pinigai bankų sąskaitose</t>
  </si>
  <si>
    <t>patentai ir kitos licencijos (išskyrus 4 stulpelyje nurodytas)</t>
  </si>
  <si>
    <t>literatūros, mokslo ir meno kūriniai</t>
  </si>
  <si>
    <t>kitas nematerialusis turtas</t>
  </si>
  <si>
    <t>nebaigti projektai</t>
  </si>
  <si>
    <t>išankstiniai apmokėjimai</t>
  </si>
  <si>
    <t>Finansavimo sumos</t>
  </si>
  <si>
    <t>Segmentai</t>
  </si>
  <si>
    <t>PINIGŲ SRAUTŲ ATASKAITA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</si>
  <si>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</si>
  <si>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</si>
  <si>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</si>
  <si>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</si>
  <si>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</si>
  <si>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</si>
  <si>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Sveikatos apsauga</t>
  </si>
  <si>
    <t>Poilsis, kultūra ir religija</t>
  </si>
  <si>
    <t>Švietimas</t>
  </si>
  <si>
    <t>Socialinė apsauga</t>
  </si>
  <si>
    <t xml:space="preserve">Darbo užmokesčio ir socialinio draudimo </t>
  </si>
  <si>
    <t>APSKAITOS POLITIKOS KEITIMO IR ESMINIŲ APSKAITOS KLAIDŲ TAISYMO ĮTAKA</t>
  </si>
  <si>
    <t>PAGRINDINĖS VEIKLOS PINIGŲ SRAUTAI</t>
  </si>
  <si>
    <t>Išmokos:</t>
  </si>
  <si>
    <t>nepiniginiam turtui įsigyti</t>
  </si>
  <si>
    <t>kitoms išlaidoms kompensuoti</t>
  </si>
  <si>
    <t>Finansinės nuomos (lizingo) įsipareigojimų apmokėjimas</t>
  </si>
  <si>
    <t>IV.4</t>
  </si>
  <si>
    <t>Gauti dividendai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</si>
  <si>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</si>
  <si>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</si>
  <si>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</si>
  <si>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</si>
  <si>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</si>
  <si>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</si>
  <si>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</si>
  <si>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</si>
  <si>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</si>
  <si>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</si>
  <si>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</si>
  <si>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Nebaigti projektai ir išankstiniai apmokėjimai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</si>
  <si>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</si>
  <si>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</si>
  <si>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</si>
  <si>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</si>
  <si>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</si>
  <si>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</si>
  <si>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</si>
  <si>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</si>
  <si>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</si>
  <si>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</si>
  <si>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</si>
  <si>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</si>
  <si>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</si>
  <si>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</si>
  <si>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</si>
  <si>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</si>
  <si>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</si>
  <si>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</si>
  <si>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</si>
  <si>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</si>
  <si>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</si>
  <si>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</si>
  <si>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</si>
  <si>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</si>
  <si>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</si>
  <si>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</si>
  <si>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</si>
  <si>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</si>
  <si>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</si>
  <si>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</si>
  <si>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</si>
  <si>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</si>
  <si>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</si>
  <si>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</si>
  <si>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</si>
  <si>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</si>
  <si>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</si>
  <si>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</si>
  <si>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</si>
  <si>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</si>
  <si>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</si>
  <si>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</si>
  <si>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</si>
  <si>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</si>
  <si>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</si>
  <si>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</si>
  <si>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</si>
  <si>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</si>
  <si>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</si>
  <si>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</si>
  <si>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</si>
  <si>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</si>
  <si>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</si>
  <si>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</si>
  <si>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</si>
  <si>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</si>
  <si>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</si>
  <si>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</si>
  <si>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</si>
  <si>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</si>
  <si>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>Komunalinių paslaugų ir ryšių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</si>
  <si>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</si>
  <si>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</si>
  <si>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</si>
  <si>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</si>
  <si>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</si>
  <si>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</si>
  <si>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>Socialinių išmokų</t>
  </si>
  <si>
    <t>Nuomos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</si>
  <si>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</si>
  <si>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</si>
  <si>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</si>
  <si>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</si>
  <si>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</si>
  <si>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</si>
  <si>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</si>
  <si>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</si>
  <si>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</si>
  <si>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</si>
  <si>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1.</t>
  </si>
  <si>
    <t>2.</t>
  </si>
  <si>
    <t>3.</t>
  </si>
  <si>
    <t>4.</t>
  </si>
  <si>
    <t>5.</t>
  </si>
  <si>
    <t>Įplaukos</t>
  </si>
  <si>
    <t>Iš valstybės biudžeto</t>
  </si>
  <si>
    <t>I.5</t>
  </si>
  <si>
    <t>Iš socialinių įmokų</t>
  </si>
  <si>
    <t>Gautos palūkanos</t>
  </si>
  <si>
    <t>Kitos įplaukos</t>
  </si>
  <si>
    <t>Į valstybės biudžetą</t>
  </si>
  <si>
    <t>Į savivaldybių biudžetus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</si>
  <si>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</si>
  <si>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</si>
  <si>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</si>
  <si>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</si>
  <si>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</si>
  <si>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</si>
  <si>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</si>
  <si>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</si>
  <si>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</si>
  <si>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</si>
  <si>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</si>
  <si>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Ilgalaikio finansinio turto perleidimas:</t>
  </si>
  <si>
    <t>IV.1</t>
  </si>
  <si>
    <t>IV.2</t>
  </si>
  <si>
    <t>IV.3</t>
  </si>
  <si>
    <t>nebaigtos vykdyti sutartys</t>
  </si>
  <si>
    <t>pagaminta produkcija</t>
  </si>
  <si>
    <t>Žemė</t>
  </si>
  <si>
    <t>Kitas ilgalaikis materialusis turtas</t>
  </si>
  <si>
    <t>Nuvertėjimo suma ataskaitinio laikotarpio pradžioje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</si>
  <si>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</si>
  <si>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</si>
  <si>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</si>
  <si>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</si>
  <si>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</si>
  <si>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</si>
  <si>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</si>
  <si>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</si>
  <si>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</si>
  <si>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</si>
  <si>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</si>
  <si>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</si>
  <si>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</si>
  <si>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</si>
  <si>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</si>
  <si>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</si>
  <si>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</si>
  <si>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</si>
  <si>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Kitų paslaugų</t>
  </si>
  <si>
    <t>PAGRINDINĖS VEIKLOS PERVIRŠIS AR DEFICITAS</t>
  </si>
  <si>
    <t>Darbo užmokesčio ir socialinio draudimo</t>
  </si>
  <si>
    <t>Finansavimo</t>
  </si>
  <si>
    <t>Pervestos lėšos</t>
  </si>
  <si>
    <t>Išmokos</t>
  </si>
  <si>
    <t>Kitų paslaugų įsigijimo</t>
  </si>
  <si>
    <t>Kitos išmokos</t>
  </si>
  <si>
    <t>Kiti finansinės veiklos pinigų srautai</t>
  </si>
  <si>
    <t>Nebaigta statyba</t>
  </si>
  <si>
    <t>Įsigijimo ar pasigaminimo savikaina ataskaitinio laikotarpio pradžioje</t>
  </si>
  <si>
    <t xml:space="preserve">Tikroji vertė ataskaitinio laikotarpio pradžioje </t>
  </si>
  <si>
    <t>Vyr.buhalterė  Nataša  Archipova</t>
  </si>
  <si>
    <t xml:space="preserve">    Vyr.buhalterė  Nataša  Archipova</t>
  </si>
  <si>
    <t>Finansavimo sumų likutis ataskaitinio laikotarpio pradžioje</t>
  </si>
  <si>
    <t>Finansavimo sumų likutis ataskaitinio laikotarpio pabaigoje</t>
  </si>
  <si>
    <t>Kiti pastatai</t>
  </si>
  <si>
    <t>Kitos vertybės</t>
  </si>
  <si>
    <t>1.1.</t>
  </si>
  <si>
    <t>1.2.</t>
  </si>
  <si>
    <t>1.3.</t>
  </si>
  <si>
    <t>2.1.</t>
  </si>
  <si>
    <t>3.1.</t>
  </si>
  <si>
    <t>3.2.</t>
  </si>
  <si>
    <t>3.3.</t>
  </si>
  <si>
    <t>4.1.</t>
  </si>
  <si>
    <t>4.2.</t>
  </si>
  <si>
    <t>2.2.</t>
  </si>
  <si>
    <t>2.3.</t>
  </si>
  <si>
    <t>3.4.</t>
  </si>
  <si>
    <t>3.5.</t>
  </si>
  <si>
    <t>1.4.</t>
  </si>
  <si>
    <t>GRYNASIS PERVIRŠIS AR DEFICITAS</t>
  </si>
  <si>
    <t>IX.</t>
  </si>
  <si>
    <t>X.</t>
  </si>
  <si>
    <t>XI.</t>
  </si>
  <si>
    <t>XII.</t>
  </si>
  <si>
    <t>1.5.</t>
  </si>
  <si>
    <t>1.6.</t>
  </si>
  <si>
    <t>2.4.</t>
  </si>
  <si>
    <t>Straipsnio pavadinimas</t>
  </si>
  <si>
    <t>Atsargų įsigijimo vertė ataskaitinio laikotarpio pradžioje</t>
  </si>
  <si>
    <t>Pergrupavimai (+/-)</t>
  </si>
  <si>
    <t>Sukaupta amortizacijos suma ataskaitinio laikotarpio pradžioje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</si>
  <si>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</si>
  <si>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</si>
  <si>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</si>
  <si>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</si>
  <si>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</si>
  <si>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</si>
  <si>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</si>
  <si>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</si>
  <si>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</si>
  <si>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</si>
  <si>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</si>
  <si>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</si>
  <si>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</si>
  <si>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</si>
  <si>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</si>
  <si>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</si>
  <si>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</si>
  <si>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</si>
  <si>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</si>
  <si>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</si>
  <si>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</si>
  <si>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</si>
  <si>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</si>
  <si>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</si>
  <si>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</si>
  <si>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</si>
  <si>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</si>
  <si>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</si>
  <si>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</si>
  <si>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</si>
  <si>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</si>
  <si>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</si>
  <si>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</si>
  <si>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X</t>
  </si>
  <si>
    <t>Nematerialusis turtas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</si>
  <si>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</si>
  <si>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</si>
  <si>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</si>
  <si>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</si>
  <si>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</si>
  <si>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</si>
  <si>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</si>
  <si>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</si>
  <si>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</si>
  <si>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</si>
  <si>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</si>
  <si>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</si>
  <si>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</si>
  <si>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</si>
  <si>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</si>
  <si>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</si>
  <si>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</si>
  <si>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</si>
  <si>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</si>
  <si>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</si>
  <si>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</si>
  <si>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</si>
  <si>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</si>
  <si>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</si>
  <si>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</si>
  <si>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</si>
  <si>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</si>
  <si>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</si>
  <si>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</si>
  <si>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</si>
  <si>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</si>
  <si>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</si>
  <si>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</si>
  <si>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</si>
  <si>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</si>
  <si>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</si>
  <si>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</si>
  <si>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</si>
  <si>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</si>
  <si>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</si>
  <si>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</si>
  <si>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</si>
  <si>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</si>
  <si>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</si>
  <si>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</si>
  <si>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</si>
  <si>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</si>
  <si>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</si>
  <si>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</si>
  <si>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</si>
  <si>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</si>
  <si>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</si>
  <si>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</si>
  <si>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</si>
  <si>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</si>
  <si>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17.</t>
  </si>
  <si>
    <t>x</t>
  </si>
  <si>
    <t>Ataskaitinio laikotarpio grynasis perviršis ar deficitas</t>
  </si>
  <si>
    <t>16.</t>
  </si>
  <si>
    <t>Dalininkų kapitalo padidėjimo (sumažėjimo) sumos</t>
  </si>
  <si>
    <t>15.</t>
  </si>
  <si>
    <t>Kiti panaudoti rezervai</t>
  </si>
  <si>
    <t>14.</t>
  </si>
  <si>
    <t xml:space="preserve">Kiti sudaryti rezervai </t>
  </si>
  <si>
    <t>13.</t>
  </si>
  <si>
    <t>Kitos tikrosios vertės rezervo padidėjimo (sumažėjimo) sumos</t>
  </si>
  <si>
    <t>12.</t>
  </si>
  <si>
    <t>Tikrosios vertės rezervo likutis, perduotas perleidus ilgalaikį turtą kitam subjektui</t>
  </si>
  <si>
    <t>11.</t>
  </si>
  <si>
    <t>Tikrosios vertės rezervo likutis, gautas perėmus ilgalaikį turtą iš kito viešojo sektoriaus subjekto</t>
  </si>
  <si>
    <t>10.</t>
  </si>
  <si>
    <t>9.</t>
  </si>
  <si>
    <t>8.</t>
  </si>
  <si>
    <t>Dalininkų (nuosavo) kapitalo padidėjimo (sumažėjimo) sumos</t>
  </si>
  <si>
    <t>7.</t>
  </si>
  <si>
    <t>6.</t>
  </si>
  <si>
    <t>Kiti rezer-vai</t>
  </si>
  <si>
    <t>Mažu-mos dalis</t>
  </si>
  <si>
    <t>Pasta-bos Nr.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</si>
  <si>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</si>
  <si>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</t>
  </si>
  <si>
    <t>4-ojo VSAFAS „Grynojo turto pokyčių ataskaita“</t>
  </si>
  <si>
    <t xml:space="preserve"> (parašas) </t>
  </si>
  <si>
    <t>Pinigų ir pinigų ekvivalentų padidėjimas (sumažėjimas)</t>
  </si>
  <si>
    <t>VALIUTOS KURSŲ PASIKEITIMO ĮTAKA PINIGŲ IR PINIGŲ EKVIVALENTŲ LIKUČIUI</t>
  </si>
  <si>
    <t xml:space="preserve">Grąžintos finansavimo sumos ilgalaikiam ir biologiniam turtui įsigyti </t>
  </si>
  <si>
    <r>
      <t xml:space="preserve">Iš </t>
    </r>
    <r>
      <rPr>
        <sz val="10"/>
        <rFont val="Times New Roman"/>
        <family val="1"/>
      </rPr>
      <t>kitų šaltinių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</si>
  <si>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</si>
  <si>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Gautų </t>
    </r>
    <r>
      <rPr>
        <sz val="10"/>
        <rFont val="Times New Roman"/>
        <family val="1"/>
      </rPr>
      <t>paskolų grąžinimas</t>
    </r>
  </si>
  <si>
    <t>Įplaukos iš gautų paskolų</t>
  </si>
  <si>
    <t>FINANSINĖS VEIKLOS PINIGŲ SRAUTAI</t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</si>
  <si>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</si>
  <si>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</si>
  <si>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</si>
  <si>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</si>
  <si>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Investicijos į kitą finansinį turtą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</si>
  <si>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</si>
  <si>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Ilgalaikio finansinio turto įsigijimas</t>
  </si>
  <si>
    <t>Ilgalaikio turto (išskyrus finansinį) ir biologinio turto perleidimas</t>
  </si>
  <si>
    <t>Ilgalaikio turto (išskyrus finansinį) ir biologinio turto įsigijimas</t>
  </si>
  <si>
    <t>INVESTICINĖS VEIKLOS PINIGŲ SRAUTAI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</si>
  <si>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</si>
  <si>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Atsargų įsigijimo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</si>
  <si>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</si>
  <si>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II.</t>
    </r>
    <r>
      <rPr>
        <sz val="10"/>
        <rFont val="Times New Roman"/>
        <family val="1"/>
      </rPr>
      <t>6</t>
    </r>
  </si>
  <si>
    <r>
      <t>II.</t>
    </r>
    <r>
      <rPr>
        <sz val="10"/>
        <rFont val="Times New Roman"/>
        <family val="1"/>
      </rPr>
      <t>5</t>
    </r>
  </si>
  <si>
    <t xml:space="preserve">Į kitus išteklių fondus </t>
  </si>
  <si>
    <t>ES, užsienio valstybėms ir tarptautinėms organizacijoms</t>
  </si>
  <si>
    <t>II.3.</t>
  </si>
  <si>
    <t>Už suteiktas paslaugas iš biudžeto</t>
  </si>
  <si>
    <t>Už suteiktas paslaugas iš pirkėjų</t>
  </si>
  <si>
    <t>I.1.4</t>
  </si>
  <si>
    <t>Iš ES, užsienio valstybių ir tarptautinių organizacijų</t>
  </si>
  <si>
    <t>I.1.3</t>
  </si>
  <si>
    <t>I.1.2</t>
  </si>
  <si>
    <t>I.1.1</t>
  </si>
  <si>
    <t>3</t>
  </si>
  <si>
    <t>Tiesioginiai pinigų srautai</t>
  </si>
  <si>
    <t>Netiesioginiai pinigų srautai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</si>
  <si>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</si>
  <si>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(Žemesniojo lygio viešojo sektoriaus subjektų, išskyrus mokesčių fondus ir išteklių fondus, pinigų srautų ataskaitos forma)</t>
  </si>
  <si>
    <t>5-ojo VSAFAS „Pinigų srautų ataskaita“</t>
  </si>
  <si>
    <t>Ataskaitinio laikotarpio pabaigoje</t>
  </si>
  <si>
    <t>Vyr.buhalterė   Nataša  Archipova</t>
  </si>
  <si>
    <t>2.5.</t>
  </si>
  <si>
    <t>Atsargų balansinė vertė ataskaitinio laikotarpio pradžioje (1-6)</t>
  </si>
  <si>
    <t>Nuvertėjimo pergrupavimai (+/-)</t>
  </si>
  <si>
    <t>Kiti nurašymai</t>
  </si>
  <si>
    <t>Sunaudota veikloje</t>
  </si>
  <si>
    <t>Perleista (paskirstyta)</t>
  </si>
  <si>
    <t>Parduota</t>
  </si>
  <si>
    <t>Atsargų nuvertėjimas ataskaitinio laikotarpio pradžioje</t>
  </si>
  <si>
    <t>Atsargų sumažėjimas per ataskaitinį laikotarpį  (3.1+3.2+3.3+3.4)</t>
  </si>
  <si>
    <t>nemokamai gautų atsargų įsigijimo savikaina</t>
  </si>
  <si>
    <t>įsigyto turto įsigijimo savikaina</t>
  </si>
  <si>
    <t xml:space="preserve">nebaigta gaminti produkcija </t>
  </si>
  <si>
    <t>Pagaminta produkcija ir atsargos, skirtos parduoti</t>
  </si>
  <si>
    <t>ATSARGŲ VERTĖS PASIKEITIMAS PER ATASKAITINĮ LAIKOTARPĮ*</t>
  </si>
  <si>
    <t>8-ojo VSAFAS „Atsargos“</t>
  </si>
  <si>
    <t>10-ojo VSAFAS „Kitos pajamos“</t>
  </si>
  <si>
    <t xml:space="preserve">        2 priedas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</si>
  <si>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</si>
  <si>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</si>
  <si>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</si>
  <si>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</si>
  <si>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</si>
  <si>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Suteiktų paslaugų pajamos**</t>
  </si>
  <si>
    <t>1.7.</t>
  </si>
  <si>
    <t>Kitos</t>
  </si>
  <si>
    <t xml:space="preserve">Pajamos iš atsargų pardavimo </t>
  </si>
  <si>
    <t>Nuomos pajamos</t>
  </si>
  <si>
    <t>Suteiktų paslaugų, išskyrus nuomą, pajamos**</t>
  </si>
  <si>
    <t>25.</t>
  </si>
  <si>
    <t>24.</t>
  </si>
  <si>
    <t>23.</t>
  </si>
  <si>
    <t>22.</t>
  </si>
  <si>
    <t>21.</t>
  </si>
  <si>
    <t>Tikrosios vertės pasikeitimo per ataskaitinį laikotarpį suma (+/-)</t>
  </si>
  <si>
    <t>20.</t>
  </si>
  <si>
    <t>19.</t>
  </si>
  <si>
    <t>18.</t>
  </si>
  <si>
    <t>Sukaupta nusidėvėjimo suma ataskaitinio laikotarpio pabaigoje (6+7+8-9+/-10)</t>
  </si>
  <si>
    <t>Įsigijimo ar pasigaminimo savikaina ataskaitinio laikotarpio pabaigoje (1+2-3+/-4)</t>
  </si>
  <si>
    <t xml:space="preserve">       </t>
  </si>
  <si>
    <t>Gyvena-mieji</t>
  </si>
  <si>
    <t>Išanksti-niai apmo-kėjimai</t>
  </si>
  <si>
    <t>Kilnoja-mosios kultūros vertybės</t>
  </si>
  <si>
    <t>Trans-porto priemonės</t>
  </si>
  <si>
    <t>Nekilno-jamosios kultūros vertybės</t>
  </si>
  <si>
    <t>Infrastru-ktūros ir kiti statiniai</t>
  </si>
  <si>
    <t xml:space="preserve">Eil. Nr. </t>
  </si>
  <si>
    <t>ILGALAIKIO MATERIALIOJO TURTO BALANSINĖS VERTĖS PASIKEITIMAS PER ATASKAITINĮ LAIKOTARPĮ*</t>
  </si>
  <si>
    <t>(Informacijos apie ilgalaikio materialiojo turto balansinės vertės pasikeitimą per ataskaitinį laikotarpį pateikimo žemesniojo ir aukštesniojo lygių aiškinamajame rašte forma)</t>
  </si>
  <si>
    <t>12-ojo VSAFAS „Ilgalaikis materialusis turtas“</t>
  </si>
  <si>
    <t>13-ojo VSAFAS „Nematerialusis turtas“</t>
  </si>
  <si>
    <t>Įstaigos  kodas  190436030   Reikjaviko 8  Klaipėda   LT-94249</t>
  </si>
  <si>
    <t>(Informacijos apie nematerialiojo turto balansinės vertės pasikeitimą per ataskaitinį laikotarpį pateikimo aukštesniojo ir žemesniojo lygių finansinių ataskaitų aiškinamajame rašte forma)</t>
  </si>
  <si>
    <t>Įsigijimai per ataskaitinį laikotarpį</t>
  </si>
  <si>
    <t>Sukaupta amortizacijos suma ataskaitinio laikotarpio pabaigoje (6+7+8-9+/-10)</t>
  </si>
  <si>
    <t>Įstaigos  kodas  190436030   Reikjaviko  8  Klaipėda  LT-94249</t>
  </si>
  <si>
    <t xml:space="preserve">    Vyr.buhalterė   Nataša  Archipova</t>
  </si>
  <si>
    <t xml:space="preserve">     Vyr.buhalterė Nataša Archipova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</si>
  <si>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</si>
  <si>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</si>
  <si>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</si>
  <si>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4 priedas</t>
  </si>
  <si>
    <t>17-ojo VSAFAS „Finansinis turtas ir finansiniai įsipareigojimai“</t>
  </si>
  <si>
    <t>5 priedas</t>
  </si>
  <si>
    <t>Per ataskaitinį laikotarpį</t>
  </si>
  <si>
    <t>INFORMACIJA APIE PER VIENUS METUS GAUTINAS SUMAS</t>
  </si>
  <si>
    <t>iš viso</t>
  </si>
  <si>
    <t>tarp jų iš viešojo sektoriaus subjektų</t>
  </si>
  <si>
    <t>tarp jų iš kontroliuojamų ir asocijuotųjų ne viešojo sektoriaus subjektų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</si>
  <si>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</si>
  <si>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</si>
  <si>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</si>
  <si>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</si>
  <si>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</si>
  <si>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</si>
  <si>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</si>
  <si>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</si>
  <si>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</si>
  <si>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Iš biudžeto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</si>
  <si>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</si>
  <si>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</si>
  <si>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</si>
  <si>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</si>
  <si>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</si>
  <si>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</si>
  <si>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</si>
  <si>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</si>
  <si>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</si>
  <si>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</si>
  <si>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</si>
  <si>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</si>
  <si>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</si>
  <si>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</si>
  <si>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</si>
  <si>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(3.1+3.2+3.3+3.4-3.5+3.6+3.7)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</si>
  <si>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</si>
  <si>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</si>
  <si>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</si>
  <si>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</si>
  <si>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</si>
  <si>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</si>
  <si>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</si>
  <si>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</si>
  <si>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</si>
  <si>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</si>
  <si>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</si>
  <si>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Įsigijimo savikaina ataskaitinio laikotarpio pabaigoje</t>
  </si>
  <si>
    <t>(Informacijos apie kai kurias mokėtinas sumas pateikimo žemesniojo ir aukštesniojo lygių finansinių ataskaitų aiškinamajame rašte forma)</t>
  </si>
  <si>
    <t>INFORMACIJA APIE KAI KURIAS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</si>
  <si>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</si>
  <si>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</si>
  <si>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</si>
  <si>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</si>
  <si>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</si>
  <si>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</si>
  <si>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</si>
  <si>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</si>
  <si>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</si>
  <si>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</si>
  <si>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 xml:space="preserve">Klaipėdos  lopšelis-darželis  "Žiburėlis"  </t>
  </si>
  <si>
    <t>Nataša  Archipova</t>
  </si>
  <si>
    <t xml:space="preserve">                                                                                        17-ojo VSAFAS „Finansinis turtas ir finansiniai įsipareigojimai“ </t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</si>
  <si>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</si>
  <si>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</si>
  <si>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</si>
  <si>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</si>
  <si>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</si>
  <si>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</si>
  <si>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</si>
  <si>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</si>
  <si>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</si>
  <si>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</si>
  <si>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</si>
  <si>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1.2.1.</t>
  </si>
  <si>
    <t>1.2.2.</t>
  </si>
  <si>
    <t>3.1.1.</t>
  </si>
  <si>
    <t>3.1.2.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</si>
  <si>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</si>
  <si>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</si>
  <si>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</si>
  <si>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</si>
  <si>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Gautos finansavimo sumos</t>
  </si>
  <si>
    <t>5=3+4</t>
  </si>
  <si>
    <t>8=6+7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</si>
  <si>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</si>
  <si>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</si>
  <si>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</si>
  <si>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</si>
  <si>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</si>
  <si>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Būstas ir komunalinis ūkis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</si>
  <si>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</si>
  <si>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</si>
  <si>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</si>
  <si>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</si>
  <si>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</si>
  <si>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</si>
  <si>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</si>
  <si>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</si>
  <si>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1.13.</t>
  </si>
  <si>
    <t>1.14.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</si>
  <si>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</si>
  <si>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</si>
  <si>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</si>
  <si>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</si>
  <si>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</si>
  <si>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</si>
  <si>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</si>
  <si>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</si>
  <si>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</si>
  <si>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</si>
  <si>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</si>
  <si>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</si>
  <si>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</si>
  <si>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</si>
  <si>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</si>
  <si>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</si>
  <si>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</si>
  <si>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</si>
  <si>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</si>
  <si>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>NEMATERIALIOJO TURTO BALANSINĖS VERTĖS PASIKEITIMAS PER ATASKAITINĮ LAIKOTARPĮ*</t>
  </si>
  <si>
    <t xml:space="preserve">GRYNOJO TURTO POKYČIŲ ATASKAITA  * </t>
  </si>
  <si>
    <t>* Pažymėti ataskaitos laukai nepildomi</t>
  </si>
  <si>
    <t>Iš valstybės biudžeto (išskyrus valstybės biudžeto asignavimams priklausančią finansavimo sumų iš Europos Sąjungos, užsienio valstybių ir tarptautinių organizacijų dalį)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</si>
  <si>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</si>
  <si>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</si>
  <si>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Klaipėdos  lopšelis-darželis  "Žiburėlis"</t>
  </si>
  <si>
    <t>Įstaigos kodas  190436030    Reikjaviko  8  Klaipėda  LT-94249</t>
  </si>
  <si>
    <r>
      <t xml:space="preserve">2010 M. INFORMACIJA PAGAL VEIKLOS SEGMENTUS </t>
    </r>
  </si>
  <si>
    <t>(viešojo sektoriaus subjeko pavadinimas. adresas. kodas)</t>
  </si>
  <si>
    <t>PAŽYMA - PRIEDAS PRIE FINANSINĖS BŪKLĖS ATASKAITOS</t>
  </si>
  <si>
    <t>Kitos gautinos sumos:*</t>
  </si>
  <si>
    <t>* PASTABA. Į * pažymėtus stulpelius įrašyti neišvardintas sumas</t>
  </si>
  <si>
    <t>2221     Gautinos finansavimo sumos</t>
  </si>
  <si>
    <t>225    Gautinos sumos už turto naudojimą</t>
  </si>
  <si>
    <t>226          Gautinos sumos už parduotas prekes, turtą, paslaugas.</t>
  </si>
  <si>
    <t>22821    Sukauptos finasavimo pajamos (savivaldybės biudžeto lėšos)</t>
  </si>
  <si>
    <t>22821         Sukauptos finasavimo pajamos (valstybės biudžeto lėšos)</t>
  </si>
  <si>
    <t>22821          Sukauptos finasavimo pajamos (mokinio krepšelio lėšos)</t>
  </si>
  <si>
    <t>22827      Kitos sukauptos pajamos (atostoginių rezervas)</t>
  </si>
  <si>
    <t>22824, 22825, 228626, 22827      Kitos sukauptos pajamos *</t>
  </si>
  <si>
    <t>2283        kitos sukauptos gautinos sumos</t>
  </si>
  <si>
    <t>2293   Išieškotinos sumos už padarytą žalą</t>
  </si>
  <si>
    <t>Rengėjas</t>
  </si>
  <si>
    <t>(vardas, pavardė, parašas)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</si>
  <si>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</si>
  <si>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</si>
  <si>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</si>
  <si>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</si>
  <si>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</si>
  <si>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</si>
  <si>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</si>
  <si>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</si>
  <si>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</si>
  <si>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</si>
  <si>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(Grynojo turto pokyčių ataskaitos forma)</t>
  </si>
  <si>
    <t xml:space="preserve">               Pateikimo valiuta ir tikslumas: litais arba tūkstančiais litų</t>
  </si>
  <si>
    <t>Netiesioginiaipinigų srautai</t>
  </si>
  <si>
    <r>
      <t>Finansavimo sumos kitoms išlaidoms</t>
    </r>
    <r>
      <rPr>
        <sz val="10"/>
        <rFont val="Times New Roman"/>
        <family val="1"/>
      </rPr>
      <t>:</t>
    </r>
  </si>
  <si>
    <t>Iš mokesčių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</si>
  <si>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</si>
  <si>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</si>
  <si>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</si>
  <si>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</si>
  <si>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* Reikšmingos sumos turi būti detalizuojamos aiškinamojo rašto tekste.</t>
  </si>
  <si>
    <t>(Informacijos apie balansinę atsargų vertę pateikimo žemesniojo lygio finansinių ataskaitų aiškinamajame rašte forma)</t>
  </si>
  <si>
    <t>Nemokamai arba už simbolinį atlygį gautų atsargų sukaupta nuvertėjimo suma (iki perdavimo)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</si>
  <si>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</si>
  <si>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</si>
  <si>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</si>
  <si>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</si>
  <si>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</si>
  <si>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</si>
  <si>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</si>
  <si>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</si>
  <si>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</si>
  <si>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</si>
  <si>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</si>
  <si>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</si>
  <si>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>(Informacijos apie pagrindinės veiklos kitas pajamas ir kitos veiklos pajamas pateikimo žemesniojo ir aukštesniojo lygių finansinių ataskaitų aiškinamajame rašte forma)</t>
  </si>
  <si>
    <r>
      <t xml:space="preserve">Ilgalaikio materialiojo, </t>
    </r>
    <r>
      <rPr>
        <sz val="10"/>
        <color indexed="56"/>
        <rFont val="Times New Roman"/>
        <family val="1"/>
      </rPr>
      <t>nematerialiojo</t>
    </r>
    <r>
      <rPr>
        <sz val="10"/>
        <rFont val="Times New Roman"/>
        <family val="1"/>
      </rPr>
      <t xml:space="preserve"> ir biologinio turto pardavimo pelnas</t>
    </r>
  </si>
  <si>
    <t>** Nurodoma, kokios tai paslaugos, ir, jei suma reikšminga, ji detalizuojama aiškinamojo rašto tekste.</t>
  </si>
  <si>
    <t>Įsigijimai per ataskaitinį laikotarpį (2.1+2.2)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</si>
  <si>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</si>
  <si>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</si>
  <si>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</si>
  <si>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</si>
  <si>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</si>
  <si>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</si>
  <si>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</si>
  <si>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</si>
  <si>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</si>
  <si>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</si>
  <si>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</si>
  <si>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</si>
  <si>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</si>
  <si>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</si>
  <si>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</si>
  <si>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</si>
  <si>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</si>
  <si>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</si>
  <si>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</si>
  <si>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</si>
  <si>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PAGAL 2011 M.  GRUODŽIO   31D. DUOMENIS</t>
  </si>
  <si>
    <t xml:space="preserve"> 2012-01-23    Nr. 2011-FBA</t>
  </si>
  <si>
    <t>PAGAL 2011 M.  GRUODŽIO   31D.  DUOMENIS</t>
  </si>
  <si>
    <t>2012-01-23    Nr.  2011-VRA</t>
  </si>
  <si>
    <t>228x            Iš Savivaldybės iždo gautini specialiųjų programų lėšų likučiai</t>
  </si>
  <si>
    <t>PAGAL 2011 M.  GRUODŽIO   31 D. DUOMENIS</t>
  </si>
  <si>
    <t>PAGAL 2011 M.  GRUODŽIO    31 D. DUOMENIS</t>
  </si>
  <si>
    <t>2012-01-27    Nr. 2011-4/-11</t>
  </si>
  <si>
    <t>PAGAL 2011  M.  GRUODŽIO   31 D. DUOMENIS</t>
  </si>
  <si>
    <t>Likutis 2011 m. gruodžio 31 d.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</si>
</sst>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</numFmts>
  <fonts count="9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trike/>
      <sz val="10"/>
      <color indexed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(W1)"/>
      <family val="1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12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i/>
      <sz val="12"/>
      <name val="Times New Roman"/>
      <family val="1"/>
    </font>
    <font>
      <i/>
      <strike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name val="TimesNewRoman,Bold"/>
      <family val="0"/>
    </font>
    <font>
      <b/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C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7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78" fillId="38" borderId="0" applyNumberFormat="0" applyBorder="0" applyAlignment="0" applyProtection="0"/>
    <xf numFmtId="0" fontId="27" fillId="39" borderId="4" applyNumberFormat="0" applyAlignment="0" applyProtection="0"/>
    <xf numFmtId="0" fontId="28" fillId="4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41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4" applyNumberFormat="0" applyAlignment="0" applyProtection="0"/>
    <xf numFmtId="0" fontId="80" fillId="4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81" fillId="0" borderId="0" applyNumberFormat="0" applyFill="0" applyBorder="0" applyAlignment="0" applyProtection="0"/>
    <xf numFmtId="0" fontId="82" fillId="43" borderId="10" applyNumberFormat="0" applyAlignment="0" applyProtection="0"/>
    <xf numFmtId="0" fontId="35" fillId="0" borderId="11" applyNumberFormat="0" applyFill="0" applyAlignment="0" applyProtection="0"/>
    <xf numFmtId="0" fontId="36" fillId="44" borderId="0" applyNumberFormat="0" applyBorder="0" applyAlignment="0" applyProtection="0"/>
    <xf numFmtId="0" fontId="83" fillId="45" borderId="0" applyNumberFormat="0" applyBorder="0" applyAlignment="0" applyProtection="0"/>
    <xf numFmtId="0" fontId="0" fillId="0" borderId="0">
      <alignment/>
      <protection/>
    </xf>
    <xf numFmtId="0" fontId="0" fillId="46" borderId="12" applyNumberFormat="0" applyFont="0" applyAlignment="0" applyProtection="0"/>
    <xf numFmtId="0" fontId="37" fillId="39" borderId="13" applyNumberFormat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0" fillId="53" borderId="14" applyNumberFormat="0" applyFont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42" borderId="10" applyNumberFormat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54" borderId="17" applyNumberFormat="0" applyAlignment="0" applyProtection="0"/>
    <xf numFmtId="0" fontId="18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wrapText="1"/>
    </xf>
    <xf numFmtId="0" fontId="3" fillId="55" borderId="0" xfId="0" applyFont="1" applyFill="1" applyBorder="1" applyAlignment="1">
      <alignment wrapText="1"/>
    </xf>
    <xf numFmtId="0" fontId="4" fillId="55" borderId="0" xfId="0" applyFont="1" applyFill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4" fillId="55" borderId="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0" fontId="3" fillId="55" borderId="19" xfId="0" applyFont="1" applyFill="1" applyBorder="1" applyAlignment="1">
      <alignment horizontal="center" vertical="top" wrapText="1"/>
    </xf>
    <xf numFmtId="0" fontId="3" fillId="55" borderId="20" xfId="0" applyFont="1" applyFill="1" applyBorder="1" applyAlignment="1">
      <alignment wrapText="1"/>
    </xf>
    <xf numFmtId="0" fontId="0" fillId="55" borderId="0" xfId="0" applyFont="1" applyFill="1" applyAlignment="1">
      <alignment/>
    </xf>
    <xf numFmtId="49" fontId="4" fillId="55" borderId="21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/>
    </xf>
    <xf numFmtId="0" fontId="3" fillId="55" borderId="20" xfId="0" applyFont="1" applyFill="1" applyBorder="1" applyAlignment="1">
      <alignment horizontal="left" vertical="center" wrapText="1"/>
    </xf>
    <xf numFmtId="16" fontId="3" fillId="55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55" borderId="19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 quotePrefix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55" borderId="19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8" fillId="55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inden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vertical="center"/>
    </xf>
    <xf numFmtId="0" fontId="4" fillId="55" borderId="20" xfId="0" applyFont="1" applyFill="1" applyBorder="1" applyAlignment="1">
      <alignment horizontal="left" vertical="center"/>
    </xf>
    <xf numFmtId="0" fontId="3" fillId="55" borderId="0" xfId="0" applyFont="1" applyFill="1" applyBorder="1" applyAlignment="1">
      <alignment horizontal="left" vertical="center"/>
    </xf>
    <xf numFmtId="0" fontId="4" fillId="55" borderId="20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2"/>
    </xf>
    <xf numFmtId="0" fontId="3" fillId="55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 indent="4"/>
    </xf>
    <xf numFmtId="0" fontId="3" fillId="0" borderId="0" xfId="82" applyFont="1" applyAlignment="1">
      <alignment vertical="center" wrapText="1"/>
      <protection/>
    </xf>
    <xf numFmtId="0" fontId="0" fillId="0" borderId="0" xfId="82" applyFont="1" applyAlignment="1">
      <alignment vertical="center"/>
      <protection/>
    </xf>
    <xf numFmtId="0" fontId="3" fillId="0" borderId="0" xfId="82" applyFont="1" applyAlignment="1">
      <alignment horizontal="left" vertical="center"/>
      <protection/>
    </xf>
    <xf numFmtId="0" fontId="3" fillId="0" borderId="0" xfId="82" applyFont="1" applyAlignment="1">
      <alignment vertical="center"/>
      <protection/>
    </xf>
    <xf numFmtId="0" fontId="4" fillId="0" borderId="19" xfId="82" applyFont="1" applyBorder="1" applyAlignment="1">
      <alignment horizontal="center" vertical="center" wrapText="1"/>
      <protection/>
    </xf>
    <xf numFmtId="0" fontId="0" fillId="0" borderId="0" xfId="82" applyFont="1" applyAlignment="1">
      <alignment vertical="center" wrapText="1"/>
      <protection/>
    </xf>
    <xf numFmtId="0" fontId="4" fillId="0" borderId="19" xfId="82" applyFont="1" applyBorder="1" applyAlignment="1">
      <alignment vertical="center" wrapText="1"/>
      <protection/>
    </xf>
    <xf numFmtId="0" fontId="4" fillId="0" borderId="19" xfId="82" applyFont="1" applyBorder="1" applyAlignment="1">
      <alignment vertical="center"/>
      <protection/>
    </xf>
    <xf numFmtId="0" fontId="3" fillId="0" borderId="19" xfId="82" applyFont="1" applyBorder="1" applyAlignment="1">
      <alignment vertical="center" wrapText="1"/>
      <protection/>
    </xf>
    <xf numFmtId="0" fontId="3" fillId="0" borderId="19" xfId="82" applyFont="1" applyBorder="1" applyAlignment="1">
      <alignment horizontal="left" vertical="center"/>
      <protection/>
    </xf>
    <xf numFmtId="0" fontId="3" fillId="0" borderId="19" xfId="82" applyFont="1" applyBorder="1" applyAlignment="1">
      <alignment vertical="center"/>
      <protection/>
    </xf>
    <xf numFmtId="0" fontId="4" fillId="0" borderId="19" xfId="82" applyFont="1" applyBorder="1" applyAlignment="1">
      <alignment horizontal="left" vertical="center"/>
      <protection/>
    </xf>
    <xf numFmtId="0" fontId="0" fillId="0" borderId="0" xfId="82" applyFont="1" applyBorder="1" applyAlignment="1">
      <alignment vertical="center"/>
      <protection/>
    </xf>
    <xf numFmtId="0" fontId="3" fillId="0" borderId="0" xfId="82" applyFont="1" applyBorder="1" applyAlignment="1">
      <alignment horizontal="justify" vertical="center" wrapText="1"/>
      <protection/>
    </xf>
    <xf numFmtId="0" fontId="0" fillId="0" borderId="24" xfId="82" applyFont="1" applyBorder="1" applyAlignment="1">
      <alignment vertical="center"/>
      <protection/>
    </xf>
    <xf numFmtId="0" fontId="3" fillId="0" borderId="24" xfId="82" applyFont="1" applyBorder="1" applyAlignment="1">
      <alignment horizontal="justify" vertical="center" wrapText="1"/>
      <protection/>
    </xf>
    <xf numFmtId="0" fontId="3" fillId="0" borderId="0" xfId="82" applyFont="1" applyBorder="1" applyAlignment="1">
      <alignment horizontal="center" vertical="center" wrapText="1"/>
      <protection/>
    </xf>
    <xf numFmtId="0" fontId="3" fillId="0" borderId="0" xfId="82" applyFont="1" applyAlignment="1">
      <alignment horizontal="center" vertical="center" wrapText="1"/>
      <protection/>
    </xf>
    <xf numFmtId="0" fontId="4" fillId="0" borderId="19" xfId="84" applyFont="1" applyBorder="1" applyAlignment="1">
      <alignment horizontal="center" vertical="center" wrapText="1"/>
      <protection/>
    </xf>
    <xf numFmtId="0" fontId="3" fillId="0" borderId="19" xfId="84" applyFont="1" applyBorder="1" applyAlignment="1">
      <alignment vertical="center" wrapText="1"/>
      <protection/>
    </xf>
    <xf numFmtId="0" fontId="3" fillId="0" borderId="19" xfId="84" applyFont="1" applyBorder="1" applyAlignment="1">
      <alignment horizontal="center" vertical="center" wrapText="1"/>
      <protection/>
    </xf>
    <xf numFmtId="0" fontId="3" fillId="0" borderId="19" xfId="84" applyFont="1" applyBorder="1" applyAlignment="1">
      <alignment horizontal="center"/>
      <protection/>
    </xf>
    <xf numFmtId="0" fontId="3" fillId="0" borderId="19" xfId="84" applyFont="1" applyBorder="1" applyAlignment="1">
      <alignment horizontal="center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55" borderId="0" xfId="84" applyFont="1" applyFill="1" applyAlignment="1">
      <alignment horizontal="left"/>
      <protection/>
    </xf>
    <xf numFmtId="0" fontId="3" fillId="55" borderId="0" xfId="84" applyFont="1" applyFill="1" applyAlignment="1">
      <alignment horizontal="right"/>
      <protection/>
    </xf>
    <xf numFmtId="0" fontId="3" fillId="55" borderId="0" xfId="84" applyFont="1" applyFill="1" applyBorder="1" applyAlignment="1">
      <alignment/>
      <protection/>
    </xf>
    <xf numFmtId="0" fontId="3" fillId="55" borderId="0" xfId="84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55" borderId="0" xfId="84" applyFont="1" applyFill="1" applyBorder="1" applyAlignment="1">
      <alignment vertical="top" wrapText="1"/>
      <protection/>
    </xf>
    <xf numFmtId="0" fontId="3" fillId="55" borderId="0" xfId="84" applyFont="1" applyFill="1" applyBorder="1" applyAlignment="1">
      <alignment wrapText="1"/>
      <protection/>
    </xf>
    <xf numFmtId="0" fontId="3" fillId="55" borderId="0" xfId="84" applyFont="1" applyFill="1" applyBorder="1" applyAlignment="1">
      <alignment vertical="top"/>
      <protection/>
    </xf>
    <xf numFmtId="0" fontId="3" fillId="55" borderId="0" xfId="84" applyFont="1" applyFill="1" applyAlignment="1">
      <alignment vertical="center"/>
      <protection/>
    </xf>
    <xf numFmtId="0" fontId="3" fillId="55" borderId="0" xfId="84" applyFont="1" applyFill="1" applyBorder="1" applyAlignment="1">
      <alignment vertical="center" wrapText="1"/>
      <protection/>
    </xf>
    <xf numFmtId="0" fontId="3" fillId="55" borderId="0" xfId="84" applyFont="1" applyFill="1" applyAlignment="1">
      <alignment vertical="center" wrapText="1"/>
      <protection/>
    </xf>
    <xf numFmtId="0" fontId="3" fillId="55" borderId="0" xfId="84" applyFont="1" applyFill="1" applyAlignment="1">
      <alignment horizontal="center" vertical="center" wrapText="1"/>
      <protection/>
    </xf>
    <xf numFmtId="0" fontId="3" fillId="55" borderId="0" xfId="84" applyFont="1" applyFill="1" applyAlignment="1">
      <alignment horizontal="left" vertical="center"/>
      <protection/>
    </xf>
    <xf numFmtId="0" fontId="4" fillId="55" borderId="19" xfId="84" applyFont="1" applyFill="1" applyBorder="1" applyAlignment="1">
      <alignment horizontal="center" vertical="center" wrapText="1"/>
      <protection/>
    </xf>
    <xf numFmtId="0" fontId="3" fillId="55" borderId="19" xfId="84" applyFont="1" applyFill="1" applyBorder="1" applyAlignment="1">
      <alignment horizontal="center" vertical="center" wrapText="1"/>
      <protection/>
    </xf>
    <xf numFmtId="0" fontId="3" fillId="0" borderId="21" xfId="84" applyFont="1" applyBorder="1">
      <alignment/>
      <protection/>
    </xf>
    <xf numFmtId="0" fontId="3" fillId="0" borderId="21" xfId="84" applyFont="1" applyBorder="1" applyAlignment="1">
      <alignment horizontal="left" vertical="center" wrapText="1"/>
      <protection/>
    </xf>
    <xf numFmtId="0" fontId="3" fillId="55" borderId="21" xfId="84" applyFont="1" applyFill="1" applyBorder="1" applyAlignment="1">
      <alignment horizontal="left" vertical="center" wrapText="1"/>
      <protection/>
    </xf>
    <xf numFmtId="0" fontId="3" fillId="0" borderId="0" xfId="84" applyFont="1">
      <alignment/>
      <protection/>
    </xf>
    <xf numFmtId="0" fontId="4" fillId="55" borderId="0" xfId="84" applyFont="1" applyFill="1" applyAlignment="1">
      <alignment horizontal="center" vertical="center" wrapText="1"/>
      <protection/>
    </xf>
    <xf numFmtId="0" fontId="11" fillId="55" borderId="0" xfId="84" applyFont="1" applyFill="1" applyAlignment="1">
      <alignment vertical="center" wrapText="1"/>
      <protection/>
    </xf>
    <xf numFmtId="0" fontId="13" fillId="0" borderId="0" xfId="84" applyFont="1" applyAlignment="1">
      <alignment vertical="center"/>
      <protection/>
    </xf>
    <xf numFmtId="0" fontId="14" fillId="55" borderId="0" xfId="84" applyFont="1" applyFill="1" applyBorder="1" applyAlignment="1">
      <alignment vertical="center"/>
      <protection/>
    </xf>
    <xf numFmtId="0" fontId="4" fillId="55" borderId="19" xfId="84" applyFont="1" applyFill="1" applyBorder="1" applyAlignment="1">
      <alignment horizontal="center" vertical="center"/>
      <protection/>
    </xf>
    <xf numFmtId="0" fontId="3" fillId="55" borderId="0" xfId="84" applyFont="1" applyFill="1" applyBorder="1" applyAlignment="1">
      <alignment vertical="center"/>
      <protection/>
    </xf>
    <xf numFmtId="0" fontId="3" fillId="0" borderId="0" xfId="84" applyFont="1" applyAlignment="1">
      <alignment vertical="center"/>
      <protection/>
    </xf>
    <xf numFmtId="0" fontId="3" fillId="0" borderId="25" xfId="84" applyFont="1" applyBorder="1" applyAlignment="1">
      <alignment horizontal="center" vertical="center" wrapText="1"/>
      <protection/>
    </xf>
    <xf numFmtId="0" fontId="4" fillId="55" borderId="0" xfId="84" applyFont="1" applyFill="1" applyAlignment="1">
      <alignment horizontal="right" vertical="center"/>
      <protection/>
    </xf>
    <xf numFmtId="0" fontId="3" fillId="55" borderId="0" xfId="84" applyFont="1" applyFill="1" applyAlignment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55" borderId="0" xfId="84" applyFont="1" applyFill="1">
      <alignment/>
      <protection/>
    </xf>
    <xf numFmtId="0" fontId="3" fillId="55" borderId="0" xfId="84" applyFont="1" applyFill="1" applyAlignment="1">
      <alignment horizontal="center" vertical="center"/>
      <protection/>
    </xf>
    <xf numFmtId="0" fontId="3" fillId="0" borderId="20" xfId="84" applyFont="1" applyBorder="1" applyAlignment="1">
      <alignment wrapText="1"/>
      <protection/>
    </xf>
    <xf numFmtId="0" fontId="3" fillId="0" borderId="20" xfId="84" applyFont="1" applyBorder="1" applyAlignment="1">
      <alignment horizontal="center" vertical="center" wrapText="1"/>
      <protection/>
    </xf>
    <xf numFmtId="0" fontId="3" fillId="0" borderId="21" xfId="84" applyFont="1" applyBorder="1" applyAlignment="1">
      <alignment horizontal="center" vertical="center" wrapText="1"/>
      <protection/>
    </xf>
    <xf numFmtId="0" fontId="3" fillId="0" borderId="20" xfId="84" applyFont="1" applyFill="1" applyBorder="1" applyAlignment="1">
      <alignment wrapText="1"/>
      <protection/>
    </xf>
    <xf numFmtId="0" fontId="3" fillId="0" borderId="21" xfId="84" applyNumberFormat="1" applyFont="1" applyBorder="1" applyAlignment="1">
      <alignment horizontal="center" vertical="center" wrapText="1"/>
      <protection/>
    </xf>
    <xf numFmtId="0" fontId="3" fillId="0" borderId="23" xfId="84" applyFont="1" applyBorder="1" applyAlignment="1">
      <alignment horizontal="left" vertical="center" wrapText="1"/>
      <protection/>
    </xf>
    <xf numFmtId="0" fontId="3" fillId="0" borderId="20" xfId="84" applyFont="1" applyBorder="1">
      <alignment/>
      <protection/>
    </xf>
    <xf numFmtId="0" fontId="3" fillId="0" borderId="19" xfId="84" applyFont="1" applyBorder="1" applyAlignment="1">
      <alignment horizontal="center" vertical="center"/>
      <protection/>
    </xf>
    <xf numFmtId="0" fontId="3" fillId="55" borderId="26" xfId="84" applyFont="1" applyFill="1" applyBorder="1">
      <alignment/>
      <protection/>
    </xf>
    <xf numFmtId="0" fontId="3" fillId="55" borderId="27" xfId="84" applyFont="1" applyFill="1" applyBorder="1">
      <alignment/>
      <protection/>
    </xf>
    <xf numFmtId="0" fontId="3" fillId="55" borderId="23" xfId="84" applyFont="1" applyFill="1" applyBorder="1">
      <alignment/>
      <protection/>
    </xf>
    <xf numFmtId="0" fontId="3" fillId="55" borderId="24" xfId="84" applyFont="1" applyFill="1" applyBorder="1">
      <alignment/>
      <protection/>
    </xf>
    <xf numFmtId="0" fontId="3" fillId="55" borderId="19" xfId="84" applyFont="1" applyFill="1" applyBorder="1" applyAlignment="1">
      <alignment horizontal="center" vertical="center"/>
      <protection/>
    </xf>
    <xf numFmtId="0" fontId="3" fillId="55" borderId="21" xfId="84" applyFont="1" applyFill="1" applyBorder="1">
      <alignment/>
      <protection/>
    </xf>
    <xf numFmtId="0" fontId="3" fillId="55" borderId="28" xfId="84" applyFont="1" applyFill="1" applyBorder="1">
      <alignment/>
      <protection/>
    </xf>
    <xf numFmtId="0" fontId="3" fillId="55" borderId="20" xfId="84" applyFont="1" applyFill="1" applyBorder="1" applyAlignment="1">
      <alignment horizontal="center" wrapText="1"/>
      <protection/>
    </xf>
    <xf numFmtId="0" fontId="3" fillId="55" borderId="19" xfId="84" applyFont="1" applyFill="1" applyBorder="1" applyAlignment="1">
      <alignment horizontal="center" vertical="top" wrapText="1"/>
      <protection/>
    </xf>
    <xf numFmtId="0" fontId="4" fillId="55" borderId="21" xfId="84" applyFont="1" applyFill="1" applyBorder="1" applyAlignment="1">
      <alignment horizontal="center" vertical="center"/>
      <protection/>
    </xf>
    <xf numFmtId="0" fontId="3" fillId="55" borderId="0" xfId="84" applyFont="1" applyFill="1" applyAlignment="1">
      <alignment/>
      <protection/>
    </xf>
    <xf numFmtId="0" fontId="3" fillId="0" borderId="0" xfId="84" applyFont="1" applyAlignment="1">
      <alignment horizontal="left" vertical="center"/>
      <protection/>
    </xf>
    <xf numFmtId="0" fontId="3" fillId="0" borderId="0" xfId="84" applyFont="1" applyBorder="1" applyAlignment="1">
      <alignment vertical="center"/>
      <protection/>
    </xf>
    <xf numFmtId="0" fontId="3" fillId="0" borderId="24" xfId="84" applyFont="1" applyBorder="1" applyAlignment="1">
      <alignment vertical="center"/>
      <protection/>
    </xf>
    <xf numFmtId="0" fontId="4" fillId="0" borderId="19" xfId="84" applyFont="1" applyBorder="1" applyAlignment="1">
      <alignment horizontal="center" vertical="center"/>
      <protection/>
    </xf>
    <xf numFmtId="0" fontId="3" fillId="0" borderId="29" xfId="84" applyFont="1" applyBorder="1" applyAlignment="1">
      <alignment wrapText="1"/>
      <protection/>
    </xf>
    <xf numFmtId="0" fontId="3" fillId="55" borderId="0" xfId="0" applyFont="1" applyFill="1" applyAlignment="1">
      <alignment horizontal="left" vertical="center"/>
    </xf>
    <xf numFmtId="0" fontId="3" fillId="55" borderId="0" xfId="0" applyFont="1" applyFill="1" applyAlignment="1">
      <alignment vertical="center"/>
    </xf>
    <xf numFmtId="0" fontId="4" fillId="0" borderId="19" xfId="0" applyFont="1" applyBorder="1" applyAlignment="1">
      <alignment vertical="center" wrapText="1"/>
    </xf>
    <xf numFmtId="0" fontId="3" fillId="55" borderId="2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55" borderId="0" xfId="0" applyFont="1" applyFill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55" borderId="31" xfId="0" applyFont="1" applyFill="1" applyBorder="1" applyAlignment="1">
      <alignment horizontal="center" vertical="center" wrapText="1"/>
    </xf>
    <xf numFmtId="0" fontId="3" fillId="55" borderId="32" xfId="0" applyFont="1" applyFill="1" applyBorder="1" applyAlignment="1">
      <alignment vertical="center" wrapText="1"/>
    </xf>
    <xf numFmtId="16" fontId="3" fillId="0" borderId="30" xfId="0" applyNumberFormat="1" applyFont="1" applyBorder="1" applyAlignment="1" quotePrefix="1">
      <alignment horizontal="center" vertical="center" wrapText="1"/>
    </xf>
    <xf numFmtId="0" fontId="3" fillId="55" borderId="32" xfId="0" applyFont="1" applyFill="1" applyBorder="1" applyAlignment="1">
      <alignment horizontal="left" vertical="center" wrapText="1"/>
    </xf>
    <xf numFmtId="0" fontId="3" fillId="0" borderId="30" xfId="0" applyFont="1" applyBorder="1" applyAlignment="1" quotePrefix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55" borderId="0" xfId="0" applyFont="1" applyFill="1" applyAlignment="1">
      <alignment horizontal="left" vertical="center"/>
    </xf>
    <xf numFmtId="0" fontId="4" fillId="0" borderId="0" xfId="91" applyFont="1" applyFill="1" applyAlignment="1">
      <alignment vertical="center" wrapText="1"/>
      <protection/>
    </xf>
    <xf numFmtId="0" fontId="4" fillId="55" borderId="0" xfId="91" applyFont="1" applyFill="1" applyAlignment="1">
      <alignment vertical="center"/>
      <protection/>
    </xf>
    <xf numFmtId="0" fontId="4" fillId="0" borderId="30" xfId="91" applyFont="1" applyBorder="1" applyAlignment="1">
      <alignment horizontal="center" vertical="center" wrapText="1"/>
      <protection/>
    </xf>
    <xf numFmtId="0" fontId="3" fillId="0" borderId="30" xfId="91" applyFont="1" applyBorder="1" applyAlignment="1">
      <alignment horizontal="center" vertical="center" wrapText="1"/>
      <protection/>
    </xf>
    <xf numFmtId="0" fontId="3" fillId="0" borderId="30" xfId="91" applyFont="1" applyBorder="1" applyAlignment="1">
      <alignment vertical="center" wrapText="1"/>
      <protection/>
    </xf>
    <xf numFmtId="0" fontId="0" fillId="5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55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55" borderId="0" xfId="84" applyFont="1" applyFill="1" applyBorder="1" applyAlignment="1">
      <alignment horizontal="center"/>
      <protection/>
    </xf>
    <xf numFmtId="0" fontId="4" fillId="55" borderId="0" xfId="84" applyFont="1" applyFill="1" applyAlignment="1">
      <alignment horizontal="center" wrapText="1"/>
      <protection/>
    </xf>
    <xf numFmtId="0" fontId="4" fillId="55" borderId="0" xfId="84" applyFont="1" applyFill="1" applyAlignment="1">
      <alignment horizontal="center"/>
      <protection/>
    </xf>
    <xf numFmtId="2" fontId="4" fillId="0" borderId="19" xfId="84" applyNumberFormat="1" applyFont="1" applyBorder="1" applyAlignment="1">
      <alignment horizontal="center" vertical="center" wrapText="1"/>
      <protection/>
    </xf>
    <xf numFmtId="0" fontId="4" fillId="0" borderId="19" xfId="84" applyFont="1" applyBorder="1">
      <alignment/>
      <protection/>
    </xf>
    <xf numFmtId="0" fontId="4" fillId="0" borderId="29" xfId="84" applyFont="1" applyBorder="1">
      <alignment/>
      <protection/>
    </xf>
    <xf numFmtId="0" fontId="3" fillId="0" borderId="19" xfId="84" applyFont="1" applyBorder="1">
      <alignment/>
      <protection/>
    </xf>
    <xf numFmtId="0" fontId="3" fillId="55" borderId="20" xfId="84" applyFont="1" applyFill="1" applyBorder="1">
      <alignment/>
      <protection/>
    </xf>
    <xf numFmtId="0" fontId="3" fillId="55" borderId="19" xfId="84" applyFont="1" applyFill="1" applyBorder="1" applyAlignment="1">
      <alignment horizontal="left" wrapText="1" indent="1"/>
      <protection/>
    </xf>
    <xf numFmtId="49" fontId="3" fillId="0" borderId="19" xfId="84" applyNumberFormat="1" applyFont="1" applyBorder="1">
      <alignment/>
      <protection/>
    </xf>
    <xf numFmtId="49" fontId="3" fillId="0" borderId="26" xfId="84" applyNumberFormat="1" applyFont="1" applyBorder="1">
      <alignment/>
      <protection/>
    </xf>
    <xf numFmtId="49" fontId="3" fillId="55" borderId="27" xfId="84" applyNumberFormat="1" applyFont="1" applyFill="1" applyBorder="1">
      <alignment/>
      <protection/>
    </xf>
    <xf numFmtId="49" fontId="3" fillId="55" borderId="25" xfId="84" applyNumberFormat="1" applyFont="1" applyFill="1" applyBorder="1">
      <alignment/>
      <protection/>
    </xf>
    <xf numFmtId="49" fontId="3" fillId="55" borderId="21" xfId="84" applyNumberFormat="1" applyFont="1" applyFill="1" applyBorder="1">
      <alignment/>
      <protection/>
    </xf>
    <xf numFmtId="49" fontId="3" fillId="55" borderId="20" xfId="84" applyNumberFormat="1" applyFont="1" applyFill="1" applyBorder="1">
      <alignment/>
      <protection/>
    </xf>
    <xf numFmtId="49" fontId="3" fillId="55" borderId="19" xfId="84" applyNumberFormat="1" applyFont="1" applyFill="1" applyBorder="1">
      <alignment/>
      <protection/>
    </xf>
    <xf numFmtId="0" fontId="3" fillId="55" borderId="19" xfId="84" applyFont="1" applyFill="1" applyBorder="1" applyAlignment="1">
      <alignment wrapText="1"/>
      <protection/>
    </xf>
    <xf numFmtId="49" fontId="3" fillId="55" borderId="19" xfId="84" applyNumberFormat="1" applyFont="1" applyFill="1" applyBorder="1" applyAlignment="1">
      <alignment vertical="center"/>
      <protection/>
    </xf>
    <xf numFmtId="0" fontId="3" fillId="0" borderId="19" xfId="84" applyFont="1" applyBorder="1" applyAlignment="1">
      <alignment wrapText="1"/>
      <protection/>
    </xf>
    <xf numFmtId="49" fontId="4" fillId="0" borderId="19" xfId="84" applyNumberFormat="1" applyFont="1" applyFill="1" applyBorder="1" applyAlignment="1">
      <alignment horizontal="left" vertical="center"/>
      <protection/>
    </xf>
    <xf numFmtId="16" fontId="3" fillId="0" borderId="21" xfId="84" applyNumberFormat="1" applyFont="1" applyBorder="1">
      <alignment/>
      <protection/>
    </xf>
    <xf numFmtId="16" fontId="3" fillId="55" borderId="21" xfId="84" applyNumberFormat="1" applyFont="1" applyFill="1" applyBorder="1">
      <alignment/>
      <protection/>
    </xf>
    <xf numFmtId="16" fontId="3" fillId="55" borderId="28" xfId="84" applyNumberFormat="1" applyFont="1" applyFill="1" applyBorder="1">
      <alignment/>
      <protection/>
    </xf>
    <xf numFmtId="0" fontId="3" fillId="0" borderId="20" xfId="84" applyFont="1" applyBorder="1" applyAlignment="1">
      <alignment vertical="top" wrapText="1"/>
      <protection/>
    </xf>
    <xf numFmtId="49" fontId="3" fillId="0" borderId="21" xfId="84" applyNumberFormat="1" applyFont="1" applyBorder="1">
      <alignment/>
      <protection/>
    </xf>
    <xf numFmtId="49" fontId="3" fillId="55" borderId="28" xfId="84" applyNumberFormat="1" applyFont="1" applyFill="1" applyBorder="1">
      <alignment/>
      <protection/>
    </xf>
    <xf numFmtId="49" fontId="3" fillId="0" borderId="19" xfId="84" applyNumberFormat="1" applyFont="1" applyFill="1" applyBorder="1">
      <alignment/>
      <protection/>
    </xf>
    <xf numFmtId="0" fontId="4" fillId="5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0" xfId="82" applyFont="1" applyAlignment="1">
      <alignment vertical="center"/>
      <protection/>
    </xf>
    <xf numFmtId="0" fontId="3" fillId="0" borderId="0" xfId="84" applyFont="1" applyBorder="1">
      <alignment/>
      <protection/>
    </xf>
    <xf numFmtId="0" fontId="17" fillId="0" borderId="0" xfId="79" applyFont="1" applyAlignment="1" applyProtection="1">
      <alignment horizontal="center" vertical="center"/>
      <protection/>
    </xf>
    <xf numFmtId="0" fontId="3" fillId="55" borderId="0" xfId="84" applyFont="1" applyFill="1" applyBorder="1">
      <alignment/>
      <protection/>
    </xf>
    <xf numFmtId="0" fontId="3" fillId="0" borderId="19" xfId="84" applyFont="1" applyBorder="1" applyAlignment="1">
      <alignment horizontal="left" vertical="center" wrapText="1"/>
      <protection/>
    </xf>
    <xf numFmtId="0" fontId="3" fillId="0" borderId="21" xfId="84" applyFont="1" applyBorder="1" applyAlignment="1">
      <alignment vertical="center"/>
      <protection/>
    </xf>
    <xf numFmtId="0" fontId="3" fillId="0" borderId="27" xfId="84" applyFont="1" applyBorder="1" applyAlignment="1">
      <alignment vertical="center"/>
      <protection/>
    </xf>
    <xf numFmtId="0" fontId="0" fillId="55" borderId="0" xfId="84" applyFill="1" applyAlignment="1">
      <alignment vertical="center" wrapText="1"/>
      <protection/>
    </xf>
    <xf numFmtId="0" fontId="0" fillId="55" borderId="0" xfId="84" applyFont="1" applyFill="1" applyAlignment="1">
      <alignment vertical="center" wrapText="1"/>
      <protection/>
    </xf>
    <xf numFmtId="0" fontId="0" fillId="0" borderId="0" xfId="84" applyFont="1" applyFill="1" applyAlignment="1">
      <alignment vertical="center" wrapText="1"/>
      <protection/>
    </xf>
    <xf numFmtId="0" fontId="3" fillId="0" borderId="24" xfId="84" applyFont="1" applyBorder="1" applyAlignment="1">
      <alignment horizontal="left" vertical="center"/>
      <protection/>
    </xf>
    <xf numFmtId="0" fontId="3" fillId="0" borderId="0" xfId="84" applyFont="1" applyBorder="1" applyAlignment="1">
      <alignment horizontal="left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3" fillId="55" borderId="0" xfId="84" applyFont="1" applyFill="1" applyBorder="1" applyAlignment="1">
      <alignment vertical="center" shrinkToFit="1"/>
      <protection/>
    </xf>
    <xf numFmtId="0" fontId="4" fillId="0" borderId="19" xfId="84" applyFont="1" applyBorder="1" applyAlignment="1">
      <alignment horizontal="left" vertical="center" wrapText="1"/>
      <protection/>
    </xf>
    <xf numFmtId="0" fontId="3" fillId="55" borderId="0" xfId="84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82" applyFont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3" fillId="55" borderId="19" xfId="84" applyFont="1" applyFill="1" applyBorder="1" applyAlignment="1">
      <alignment horizontal="right" vertical="center" wrapText="1"/>
      <protection/>
    </xf>
    <xf numFmtId="0" fontId="4" fillId="0" borderId="0" xfId="91" applyFont="1" applyAlignment="1">
      <alignment vertical="center"/>
      <protection/>
    </xf>
    <xf numFmtId="0" fontId="3" fillId="0" borderId="0" xfId="91" applyFont="1" applyAlignment="1">
      <alignment vertical="center"/>
      <protection/>
    </xf>
    <xf numFmtId="0" fontId="3" fillId="55" borderId="0" xfId="91" applyFont="1" applyFill="1" applyAlignment="1">
      <alignment horizontal="center" vertical="center" wrapText="1"/>
      <protection/>
    </xf>
    <xf numFmtId="0" fontId="0" fillId="0" borderId="0" xfId="91" applyFont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91" applyFont="1" applyFill="1" applyAlignment="1">
      <alignment vertical="center" wrapText="1"/>
      <protection/>
    </xf>
    <xf numFmtId="0" fontId="4" fillId="55" borderId="0" xfId="91" applyFont="1" applyFill="1" applyBorder="1" applyAlignment="1">
      <alignment vertical="center" wrapText="1"/>
      <protection/>
    </xf>
    <xf numFmtId="0" fontId="4" fillId="0" borderId="0" xfId="0" applyFont="1" applyAlignment="1">
      <alignment horizontal="left" vertical="center"/>
    </xf>
    <xf numFmtId="0" fontId="3" fillId="0" borderId="0" xfId="91" applyFont="1" applyBorder="1" applyAlignment="1">
      <alignment vertical="center"/>
      <protection/>
    </xf>
    <xf numFmtId="0" fontId="4" fillId="0" borderId="0" xfId="91" applyFont="1" applyFill="1" applyAlignment="1">
      <alignment vertical="center"/>
      <protection/>
    </xf>
    <xf numFmtId="0" fontId="3" fillId="0" borderId="0" xfId="84" applyFont="1" applyAlignment="1">
      <alignment horizontal="center" vertical="center"/>
      <protection/>
    </xf>
    <xf numFmtId="49" fontId="3" fillId="55" borderId="26" xfId="84" applyNumberFormat="1" applyFont="1" applyFill="1" applyBorder="1">
      <alignment/>
      <protection/>
    </xf>
    <xf numFmtId="0" fontId="3" fillId="0" borderId="29" xfId="84" applyFont="1" applyBorder="1" applyAlignment="1">
      <alignment vertical="top" wrapText="1"/>
      <protection/>
    </xf>
    <xf numFmtId="0" fontId="3" fillId="0" borderId="0" xfId="84" applyFont="1" applyBorder="1" applyAlignment="1">
      <alignment/>
      <protection/>
    </xf>
    <xf numFmtId="0" fontId="4" fillId="0" borderId="0" xfId="84" applyFont="1">
      <alignment/>
      <protection/>
    </xf>
    <xf numFmtId="0" fontId="8" fillId="55" borderId="19" xfId="84" applyFont="1" applyFill="1" applyBorder="1" applyAlignment="1">
      <alignment wrapText="1"/>
      <protection/>
    </xf>
    <xf numFmtId="0" fontId="4" fillId="55" borderId="0" xfId="84" applyFont="1" applyFill="1" applyBorder="1" applyAlignment="1">
      <alignment horizontal="left"/>
      <protection/>
    </xf>
    <xf numFmtId="0" fontId="0" fillId="0" borderId="0" xfId="0" applyFont="1" applyFill="1" applyBorder="1" applyAlignment="1">
      <alignment vertical="center" wrapText="1"/>
    </xf>
    <xf numFmtId="0" fontId="10" fillId="0" borderId="0" xfId="82" applyFont="1" applyAlignment="1">
      <alignment vertical="center"/>
      <protection/>
    </xf>
    <xf numFmtId="0" fontId="9" fillId="0" borderId="24" xfId="82" applyFont="1" applyBorder="1" applyAlignment="1">
      <alignment vertical="center"/>
      <protection/>
    </xf>
    <xf numFmtId="0" fontId="9" fillId="0" borderId="0" xfId="82" applyFont="1" applyBorder="1" applyAlignment="1">
      <alignment vertical="center"/>
      <protection/>
    </xf>
    <xf numFmtId="0" fontId="4" fillId="0" borderId="19" xfId="82" applyFont="1" applyBorder="1" applyAlignment="1">
      <alignment horizontal="center" vertical="center"/>
      <protection/>
    </xf>
    <xf numFmtId="0" fontId="4" fillId="0" borderId="19" xfId="82" applyFont="1" applyBorder="1" applyAlignment="1">
      <alignment horizontal="center" vertical="center"/>
      <protection/>
    </xf>
    <xf numFmtId="0" fontId="3" fillId="0" borderId="19" xfId="82" applyFont="1" applyBorder="1" applyAlignment="1">
      <alignment horizontal="center" vertical="center"/>
      <protection/>
    </xf>
    <xf numFmtId="0" fontId="3" fillId="0" borderId="19" xfId="82" applyFont="1" applyBorder="1" applyAlignment="1">
      <alignment horizontal="center" vertical="center"/>
      <protection/>
    </xf>
    <xf numFmtId="0" fontId="3" fillId="0" borderId="19" xfId="82" applyFont="1" applyBorder="1" applyAlignment="1">
      <alignment horizontal="center" vertical="center" wrapText="1"/>
      <protection/>
    </xf>
    <xf numFmtId="0" fontId="0" fillId="0" borderId="19" xfId="82" applyFont="1" applyBorder="1" applyAlignment="1">
      <alignment horizontal="center" vertical="center"/>
      <protection/>
    </xf>
    <xf numFmtId="0" fontId="11" fillId="0" borderId="19" xfId="82" applyFont="1" applyBorder="1" applyAlignment="1">
      <alignment horizontal="center" vertical="center"/>
      <protection/>
    </xf>
    <xf numFmtId="0" fontId="4" fillId="55" borderId="0" xfId="84" applyFont="1" applyFill="1" applyBorder="1" applyAlignment="1">
      <alignment/>
      <protection/>
    </xf>
    <xf numFmtId="1" fontId="4" fillId="39" borderId="19" xfId="0" applyNumberFormat="1" applyFont="1" applyFill="1" applyBorder="1" applyAlignment="1">
      <alignment horizontal="center" vertical="center" wrapText="1"/>
    </xf>
    <xf numFmtId="0" fontId="4" fillId="39" borderId="19" xfId="84" applyFont="1" applyFill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horizontal="center" vertical="center"/>
    </xf>
    <xf numFmtId="0" fontId="3" fillId="0" borderId="20" xfId="84" applyFont="1" applyBorder="1" applyAlignment="1">
      <alignment horizontal="center" vertical="center"/>
      <protection/>
    </xf>
    <xf numFmtId="0" fontId="4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vertical="center" wrapText="1"/>
    </xf>
    <xf numFmtId="0" fontId="3" fillId="55" borderId="2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55" borderId="0" xfId="83" applyFont="1" applyFill="1" applyAlignment="1">
      <alignment vertical="center" wrapText="1"/>
      <protection/>
    </xf>
    <xf numFmtId="0" fontId="3" fillId="0" borderId="0" xfId="83" applyFont="1">
      <alignment/>
      <protection/>
    </xf>
    <xf numFmtId="0" fontId="3" fillId="55" borderId="0" xfId="83" applyFont="1" applyFill="1" applyBorder="1" applyAlignment="1">
      <alignment vertical="center" wrapText="1"/>
      <protection/>
    </xf>
    <xf numFmtId="0" fontId="43" fillId="0" borderId="0" xfId="85" applyFont="1">
      <alignment/>
      <protection/>
    </xf>
    <xf numFmtId="0" fontId="3" fillId="55" borderId="0" xfId="83" applyFont="1" applyFill="1" applyAlignment="1">
      <alignment horizontal="center" vertical="center" wrapText="1"/>
      <protection/>
    </xf>
    <xf numFmtId="0" fontId="3" fillId="0" borderId="0" xfId="83" applyFont="1" applyFill="1" applyAlignment="1">
      <alignment vertical="center" wrapText="1"/>
      <protection/>
    </xf>
    <xf numFmtId="0" fontId="4" fillId="55" borderId="0" xfId="83" applyFont="1" applyFill="1" applyAlignment="1">
      <alignment horizontal="center" vertical="center" wrapText="1"/>
      <protection/>
    </xf>
    <xf numFmtId="0" fontId="4" fillId="55" borderId="0" xfId="83" applyFont="1" applyFill="1" applyAlignment="1">
      <alignment vertical="center" wrapText="1"/>
      <protection/>
    </xf>
    <xf numFmtId="14" fontId="3" fillId="55" borderId="0" xfId="83" applyNumberFormat="1" applyFont="1" applyFill="1" applyAlignment="1">
      <alignment vertical="center" wrapText="1"/>
      <protection/>
    </xf>
    <xf numFmtId="0" fontId="6" fillId="0" borderId="0" xfId="83" applyFont="1" applyFill="1" applyBorder="1" applyAlignment="1">
      <alignment vertical="center"/>
      <protection/>
    </xf>
    <xf numFmtId="0" fontId="3" fillId="0" borderId="0" xfId="83" applyFont="1" applyFill="1" applyBorder="1" applyAlignment="1">
      <alignment vertical="center" wrapText="1"/>
      <protection/>
    </xf>
    <xf numFmtId="0" fontId="4" fillId="0" borderId="34" xfId="83" applyFont="1" applyFill="1" applyBorder="1" applyAlignment="1">
      <alignment horizontal="center" vertical="center" wrapText="1"/>
      <protection/>
    </xf>
    <xf numFmtId="0" fontId="4" fillId="55" borderId="35" xfId="83" applyFont="1" applyFill="1" applyBorder="1" applyAlignment="1">
      <alignment horizontal="center" vertical="center" wrapText="1"/>
      <protection/>
    </xf>
    <xf numFmtId="0" fontId="4" fillId="0" borderId="36" xfId="83" applyFont="1" applyFill="1" applyBorder="1" applyAlignment="1">
      <alignment horizontal="center" vertical="center" wrapText="1"/>
      <protection/>
    </xf>
    <xf numFmtId="0" fontId="3" fillId="55" borderId="36" xfId="83" applyFont="1" applyFill="1" applyBorder="1" applyAlignment="1">
      <alignment horizontal="center" vertical="center" wrapText="1"/>
      <protection/>
    </xf>
    <xf numFmtId="0" fontId="3" fillId="55" borderId="34" xfId="83" applyFont="1" applyFill="1" applyBorder="1" applyAlignment="1">
      <alignment horizontal="center" vertical="center" wrapText="1"/>
      <protection/>
    </xf>
    <xf numFmtId="0" fontId="3" fillId="55" borderId="37" xfId="83" applyFont="1" applyFill="1" applyBorder="1" applyAlignment="1">
      <alignment horizontal="center" vertical="center" wrapText="1"/>
      <protection/>
    </xf>
    <xf numFmtId="0" fontId="3" fillId="55" borderId="35" xfId="83" applyFont="1" applyFill="1" applyBorder="1" applyAlignment="1">
      <alignment horizontal="center" vertical="center" wrapText="1"/>
      <protection/>
    </xf>
    <xf numFmtId="0" fontId="4" fillId="0" borderId="38" xfId="83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left" vertical="center"/>
      <protection/>
    </xf>
    <xf numFmtId="0" fontId="4" fillId="0" borderId="39" xfId="83" applyFont="1" applyFill="1" applyBorder="1" applyAlignment="1">
      <alignment horizontal="center" vertical="center" wrapText="1"/>
      <protection/>
    </xf>
    <xf numFmtId="0" fontId="3" fillId="55" borderId="39" xfId="83" applyFont="1" applyFill="1" applyBorder="1" applyAlignment="1">
      <alignment horizontal="center" vertical="center" wrapText="1"/>
      <protection/>
    </xf>
    <xf numFmtId="0" fontId="3" fillId="55" borderId="38" xfId="83" applyFont="1" applyFill="1" applyBorder="1" applyAlignment="1">
      <alignment horizontal="center" vertical="center" wrapText="1"/>
      <protection/>
    </xf>
    <xf numFmtId="0" fontId="3" fillId="55" borderId="21" xfId="83" applyFont="1" applyFill="1" applyBorder="1" applyAlignment="1">
      <alignment horizontal="center" vertical="center" wrapText="1"/>
      <protection/>
    </xf>
    <xf numFmtId="0" fontId="3" fillId="55" borderId="19" xfId="83" applyFont="1" applyFill="1" applyBorder="1" applyAlignment="1">
      <alignment horizontal="center" vertical="center" wrapText="1"/>
      <protection/>
    </xf>
    <xf numFmtId="0" fontId="3" fillId="4" borderId="38" xfId="83" applyFont="1" applyFill="1" applyBorder="1" applyAlignment="1">
      <alignment horizontal="center" vertical="center" wrapText="1"/>
      <protection/>
    </xf>
    <xf numFmtId="0" fontId="3" fillId="4" borderId="19" xfId="83" applyFont="1" applyFill="1" applyBorder="1" applyAlignment="1">
      <alignment horizontal="left" vertical="center"/>
      <protection/>
    </xf>
    <xf numFmtId="0" fontId="4" fillId="4" borderId="39" xfId="83" applyFont="1" applyFill="1" applyBorder="1" applyAlignment="1">
      <alignment horizontal="center" vertical="center" wrapText="1"/>
      <protection/>
    </xf>
    <xf numFmtId="0" fontId="4" fillId="4" borderId="38" xfId="83" applyFont="1" applyFill="1" applyBorder="1" applyAlignment="1">
      <alignment horizontal="center" vertical="center" wrapText="1"/>
      <protection/>
    </xf>
    <xf numFmtId="0" fontId="4" fillId="4" borderId="21" xfId="83" applyFont="1" applyFill="1" applyBorder="1" applyAlignment="1">
      <alignment horizontal="center" vertical="center" wrapText="1"/>
      <protection/>
    </xf>
    <xf numFmtId="0" fontId="4" fillId="4" borderId="19" xfId="83" applyFont="1" applyFill="1" applyBorder="1" applyAlignment="1">
      <alignment horizontal="center" vertical="center" wrapText="1"/>
      <protection/>
    </xf>
    <xf numFmtId="0" fontId="3" fillId="0" borderId="39" xfId="83" applyFont="1" applyFill="1" applyBorder="1" applyAlignment="1">
      <alignment horizontal="center" vertical="center" wrapText="1"/>
      <protection/>
    </xf>
    <xf numFmtId="0" fontId="3" fillId="0" borderId="19" xfId="83" applyFont="1" applyFill="1" applyBorder="1" applyAlignment="1">
      <alignment horizontal="left" vertical="center" indent="1"/>
      <protection/>
    </xf>
    <xf numFmtId="0" fontId="4" fillId="4" borderId="40" xfId="83" applyFont="1" applyFill="1" applyBorder="1" applyAlignment="1">
      <alignment horizontal="center" vertical="center" wrapText="1"/>
      <protection/>
    </xf>
    <xf numFmtId="0" fontId="3" fillId="44" borderId="39" xfId="83" applyFont="1" applyFill="1" applyBorder="1" applyAlignment="1">
      <alignment horizontal="center" vertical="center" wrapText="1"/>
      <protection/>
    </xf>
    <xf numFmtId="0" fontId="3" fillId="0" borderId="38" xfId="83" applyFont="1" applyFill="1" applyBorder="1" applyAlignment="1">
      <alignment horizontal="center" vertical="center" wrapText="1"/>
      <protection/>
    </xf>
    <xf numFmtId="0" fontId="3" fillId="0" borderId="21" xfId="83" applyFont="1" applyFill="1" applyBorder="1" applyAlignment="1">
      <alignment horizontal="center" vertical="center" wrapText="1"/>
      <protection/>
    </xf>
    <xf numFmtId="0" fontId="3" fillId="0" borderId="19" xfId="83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center" vertical="center" wrapText="1"/>
      <protection/>
    </xf>
    <xf numFmtId="0" fontId="3" fillId="0" borderId="19" xfId="83" applyFont="1" applyFill="1" applyBorder="1" applyAlignment="1">
      <alignment horizontal="left" vertical="center" wrapText="1" indent="1"/>
      <protection/>
    </xf>
    <xf numFmtId="0" fontId="3" fillId="44" borderId="38" xfId="83" applyFont="1" applyFill="1" applyBorder="1" applyAlignment="1">
      <alignment horizontal="center" vertical="center" wrapText="1"/>
      <protection/>
    </xf>
    <xf numFmtId="0" fontId="3" fillId="44" borderId="21" xfId="83" applyFont="1" applyFill="1" applyBorder="1" applyAlignment="1">
      <alignment horizontal="center" vertical="center" wrapText="1"/>
      <protection/>
    </xf>
    <xf numFmtId="0" fontId="3" fillId="44" borderId="19" xfId="83" applyFont="1" applyFill="1" applyBorder="1" applyAlignment="1">
      <alignment horizontal="center" vertical="center" wrapText="1"/>
      <protection/>
    </xf>
    <xf numFmtId="0" fontId="3" fillId="0" borderId="41" xfId="83" applyFont="1" applyFill="1" applyBorder="1" applyAlignment="1">
      <alignment horizontal="center" vertical="center" wrapText="1"/>
      <protection/>
    </xf>
    <xf numFmtId="0" fontId="3" fillId="0" borderId="42" xfId="83" applyFont="1" applyFill="1" applyBorder="1" applyAlignment="1">
      <alignment horizontal="left" vertical="center" indent="1"/>
      <protection/>
    </xf>
    <xf numFmtId="0" fontId="4" fillId="4" borderId="43" xfId="83" applyFont="1" applyFill="1" applyBorder="1" applyAlignment="1">
      <alignment horizontal="center" vertical="center" wrapText="1"/>
      <protection/>
    </xf>
    <xf numFmtId="0" fontId="3" fillId="0" borderId="44" xfId="83" applyFont="1" applyFill="1" applyBorder="1" applyAlignment="1">
      <alignment horizontal="center" vertical="center" wrapText="1"/>
      <protection/>
    </xf>
    <xf numFmtId="0" fontId="3" fillId="0" borderId="45" xfId="83" applyFont="1" applyFill="1" applyBorder="1" applyAlignment="1">
      <alignment horizontal="center" vertical="center" wrapText="1"/>
      <protection/>
    </xf>
    <xf numFmtId="0" fontId="3" fillId="0" borderId="42" xfId="83" applyFont="1" applyFill="1" applyBorder="1" applyAlignment="1">
      <alignment horizontal="center" vertical="center" wrapText="1"/>
      <protection/>
    </xf>
    <xf numFmtId="0" fontId="3" fillId="0" borderId="46" xfId="83" applyFont="1" applyFill="1" applyBorder="1" applyAlignment="1">
      <alignment horizontal="center" vertical="center" wrapText="1"/>
      <protection/>
    </xf>
    <xf numFmtId="0" fontId="3" fillId="44" borderId="41" xfId="83" applyFont="1" applyFill="1" applyBorder="1" applyAlignment="1">
      <alignment horizontal="center" vertical="center" wrapText="1"/>
      <protection/>
    </xf>
    <xf numFmtId="0" fontId="3" fillId="44" borderId="42" xfId="83" applyFont="1" applyFill="1" applyBorder="1" applyAlignment="1">
      <alignment horizontal="center" vertical="center" wrapText="1"/>
      <protection/>
    </xf>
    <xf numFmtId="0" fontId="4" fillId="55" borderId="0" xfId="83" applyFont="1" applyFill="1" applyBorder="1" applyAlignment="1">
      <alignment horizontal="left" vertical="center" wrapText="1"/>
      <protection/>
    </xf>
    <xf numFmtId="0" fontId="3" fillId="55" borderId="0" xfId="83" applyFont="1" applyFill="1" applyBorder="1" applyAlignment="1">
      <alignment horizontal="left" vertical="center" wrapText="1"/>
      <protection/>
    </xf>
    <xf numFmtId="0" fontId="3" fillId="55" borderId="0" xfId="83" applyFont="1" applyFill="1" applyBorder="1" applyAlignment="1">
      <alignment vertical="center"/>
      <protection/>
    </xf>
    <xf numFmtId="0" fontId="43" fillId="0" borderId="0" xfId="85" applyFont="1" applyBorder="1" applyAlignment="1">
      <alignment/>
      <protection/>
    </xf>
    <xf numFmtId="0" fontId="3" fillId="0" borderId="0" xfId="83" applyFont="1" applyAlignment="1">
      <alignment horizontal="center" vertical="center" wrapText="1"/>
      <protection/>
    </xf>
    <xf numFmtId="0" fontId="3" fillId="55" borderId="0" xfId="83" applyFont="1" applyFill="1" applyBorder="1" applyAlignment="1">
      <alignment horizontal="center" vertical="center" wrapText="1"/>
      <protection/>
    </xf>
    <xf numFmtId="0" fontId="3" fillId="55" borderId="0" xfId="83" applyFont="1" applyFill="1" applyBorder="1" applyAlignment="1">
      <alignment horizontal="center" vertical="center"/>
      <protection/>
    </xf>
    <xf numFmtId="0" fontId="3" fillId="55" borderId="0" xfId="83" applyFont="1" applyFill="1" applyAlignment="1">
      <alignment vertical="center"/>
      <protection/>
    </xf>
    <xf numFmtId="0" fontId="43" fillId="0" borderId="0" xfId="85" applyFont="1" applyBorder="1">
      <alignment/>
      <protection/>
    </xf>
    <xf numFmtId="0" fontId="43" fillId="0" borderId="0" xfId="85" applyFont="1" applyAlignme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55" borderId="21" xfId="0" applyFont="1" applyFill="1" applyBorder="1" applyAlignment="1">
      <alignment horizontal="left" vertical="center"/>
    </xf>
    <xf numFmtId="0" fontId="3" fillId="55" borderId="28" xfId="0" applyFont="1" applyFill="1" applyBorder="1" applyAlignment="1">
      <alignment horizontal="left" vertical="center"/>
    </xf>
    <xf numFmtId="49" fontId="19" fillId="55" borderId="19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left" vertical="center" indent="2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indent="2"/>
    </xf>
    <xf numFmtId="0" fontId="3" fillId="55" borderId="20" xfId="0" applyFont="1" applyFill="1" applyBorder="1" applyAlignment="1" quotePrefix="1">
      <alignment horizontal="left" vertical="center" wrapText="1"/>
    </xf>
    <xf numFmtId="0" fontId="6" fillId="55" borderId="0" xfId="84" applyFont="1" applyFill="1" applyBorder="1" applyAlignment="1">
      <alignment/>
      <protection/>
    </xf>
    <xf numFmtId="0" fontId="22" fillId="0" borderId="19" xfId="83" applyFont="1" applyBorder="1" applyAlignment="1">
      <alignment horizontal="center" vertical="center" wrapText="1"/>
      <protection/>
    </xf>
    <xf numFmtId="0" fontId="5" fillId="0" borderId="19" xfId="83" applyFont="1" applyBorder="1" applyAlignment="1">
      <alignment horizontal="center" vertical="center" wrapText="1"/>
      <protection/>
    </xf>
    <xf numFmtId="0" fontId="7" fillId="0" borderId="19" xfId="83" applyFont="1" applyBorder="1" applyAlignment="1">
      <alignment horizontal="center" vertical="center" wrapText="1"/>
      <protection/>
    </xf>
    <xf numFmtId="0" fontId="21" fillId="0" borderId="19" xfId="83" applyFont="1" applyBorder="1" applyAlignment="1">
      <alignment horizontal="center" vertical="center" wrapText="1"/>
      <protection/>
    </xf>
    <xf numFmtId="0" fontId="4" fillId="55" borderId="4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/>
    </xf>
    <xf numFmtId="0" fontId="3" fillId="0" borderId="28" xfId="0" applyFont="1" applyBorder="1" applyAlignment="1">
      <alignment/>
    </xf>
    <xf numFmtId="0" fontId="4" fillId="55" borderId="28" xfId="0" applyFont="1" applyFill="1" applyBorder="1" applyAlignment="1">
      <alignment horizontal="left" vertical="center"/>
    </xf>
    <xf numFmtId="0" fontId="8" fillId="55" borderId="20" xfId="0" applyFont="1" applyFill="1" applyBorder="1" applyAlignment="1">
      <alignment horizontal="left" vertical="center" wrapText="1"/>
    </xf>
    <xf numFmtId="16" fontId="3" fillId="55" borderId="28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3" fillId="55" borderId="48" xfId="0" applyFont="1" applyFill="1" applyBorder="1" applyAlignment="1">
      <alignment horizontal="left" vertical="center"/>
    </xf>
    <xf numFmtId="0" fontId="3" fillId="55" borderId="22" xfId="0" applyFont="1" applyFill="1" applyBorder="1" applyAlignment="1">
      <alignment horizontal="left" vertical="center"/>
    </xf>
    <xf numFmtId="0" fontId="3" fillId="55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/>
    </xf>
    <xf numFmtId="16" fontId="3" fillId="0" borderId="19" xfId="0" applyNumberFormat="1" applyFont="1" applyFill="1" applyBorder="1" applyAlignment="1">
      <alignment horizontal="left" vertical="center"/>
    </xf>
    <xf numFmtId="0" fontId="4" fillId="55" borderId="22" xfId="0" applyFont="1" applyFill="1" applyBorder="1" applyAlignment="1">
      <alignment horizontal="left" vertical="center"/>
    </xf>
    <xf numFmtId="0" fontId="8" fillId="55" borderId="21" xfId="0" applyFont="1" applyFill="1" applyBorder="1" applyAlignment="1">
      <alignment horizontal="left" vertical="center"/>
    </xf>
    <xf numFmtId="0" fontId="15" fillId="55" borderId="28" xfId="0" applyFont="1" applyFill="1" applyBorder="1" applyAlignment="1">
      <alignment horizontal="left" vertical="center"/>
    </xf>
    <xf numFmtId="0" fontId="23" fillId="55" borderId="28" xfId="0" applyFont="1" applyFill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8" fillId="55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8" fillId="55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55" borderId="0" xfId="0" applyFont="1" applyFill="1" applyAlignment="1">
      <alignment horizontal="center" vertical="top" wrapText="1"/>
    </xf>
    <xf numFmtId="0" fontId="0" fillId="5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 indent="1"/>
    </xf>
    <xf numFmtId="0" fontId="40" fillId="55" borderId="19" xfId="0" applyFont="1" applyFill="1" applyBorder="1" applyAlignment="1">
      <alignment horizontal="left" wrapText="1"/>
    </xf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 indent="1"/>
    </xf>
    <xf numFmtId="0" fontId="40" fillId="0" borderId="19" xfId="0" applyFont="1" applyBorder="1" applyAlignment="1">
      <alignment horizontal="left" vertical="top" wrapText="1"/>
    </xf>
    <xf numFmtId="0" fontId="0" fillId="55" borderId="0" xfId="0" applyFont="1" applyFill="1" applyBorder="1" applyAlignment="1">
      <alignment/>
    </xf>
    <xf numFmtId="0" fontId="14" fillId="55" borderId="0" xfId="0" applyFont="1" applyFill="1" applyAlignment="1">
      <alignment/>
    </xf>
    <xf numFmtId="0" fontId="3" fillId="0" borderId="20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55" borderId="26" xfId="0" applyFont="1" applyFill="1" applyBorder="1" applyAlignment="1">
      <alignment horizontal="left" wrapText="1"/>
    </xf>
    <xf numFmtId="0" fontId="4" fillId="55" borderId="21" xfId="0" applyFont="1" applyFill="1" applyBorder="1" applyAlignment="1">
      <alignment horizontal="left"/>
    </xf>
    <xf numFmtId="0" fontId="4" fillId="55" borderId="28" xfId="0" applyFont="1" applyFill="1" applyBorder="1" applyAlignment="1">
      <alignment/>
    </xf>
    <xf numFmtId="0" fontId="4" fillId="55" borderId="20" xfId="0" applyFont="1" applyFill="1" applyBorder="1" applyAlignment="1">
      <alignment horizontal="left" wrapText="1" indent="1"/>
    </xf>
    <xf numFmtId="0" fontId="3" fillId="55" borderId="19" xfId="0" applyFont="1" applyFill="1" applyBorder="1" applyAlignment="1">
      <alignment horizontal="left" vertical="top" wrapText="1"/>
    </xf>
    <xf numFmtId="49" fontId="3" fillId="55" borderId="21" xfId="0" applyNumberFormat="1" applyFont="1" applyFill="1" applyBorder="1" applyAlignment="1">
      <alignment horizontal="center" vertical="center"/>
    </xf>
    <xf numFmtId="0" fontId="3" fillId="55" borderId="21" xfId="0" applyFont="1" applyFill="1" applyBorder="1" applyAlignment="1">
      <alignment horizontal="left"/>
    </xf>
    <xf numFmtId="0" fontId="3" fillId="55" borderId="28" xfId="0" applyFont="1" applyFill="1" applyBorder="1" applyAlignment="1">
      <alignment/>
    </xf>
    <xf numFmtId="49" fontId="3" fillId="55" borderId="19" xfId="0" applyNumberFormat="1" applyFont="1" applyFill="1" applyBorder="1" applyAlignment="1">
      <alignment horizontal="center" vertical="center"/>
    </xf>
    <xf numFmtId="0" fontId="4" fillId="55" borderId="25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wrapText="1"/>
    </xf>
    <xf numFmtId="0" fontId="3" fillId="55" borderId="21" xfId="0" applyFont="1" applyFill="1" applyBorder="1" applyAlignment="1">
      <alignment/>
    </xf>
    <xf numFmtId="0" fontId="4" fillId="55" borderId="21" xfId="0" applyFont="1" applyFill="1" applyBorder="1" applyAlignment="1">
      <alignment/>
    </xf>
    <xf numFmtId="0" fontId="4" fillId="55" borderId="20" xfId="0" applyFont="1" applyFill="1" applyBorder="1" applyAlignment="1">
      <alignment/>
    </xf>
    <xf numFmtId="0" fontId="4" fillId="55" borderId="20" xfId="0" applyFont="1" applyFill="1" applyBorder="1" applyAlignment="1">
      <alignment wrapText="1"/>
    </xf>
    <xf numFmtId="0" fontId="3" fillId="55" borderId="19" xfId="0" applyFont="1" applyFill="1" applyBorder="1" applyAlignment="1" quotePrefix="1">
      <alignment horizontal="center" vertical="top" wrapText="1"/>
    </xf>
    <xf numFmtId="16" fontId="3" fillId="55" borderId="19" xfId="84" applyNumberFormat="1" applyFont="1" applyFill="1" applyBorder="1" applyAlignment="1">
      <alignment horizontal="center" vertical="center" wrapText="1"/>
      <protection/>
    </xf>
    <xf numFmtId="0" fontId="3" fillId="55" borderId="19" xfId="84" applyFont="1" applyFill="1" applyBorder="1" applyAlignment="1" quotePrefix="1">
      <alignment horizontal="center" vertical="center" wrapText="1"/>
      <protection/>
    </xf>
    <xf numFmtId="16" fontId="3" fillId="55" borderId="19" xfId="0" applyNumberFormat="1" applyFont="1" applyFill="1" applyBorder="1" applyAlignment="1">
      <alignment horizontal="left" vertical="top" wrapText="1"/>
    </xf>
    <xf numFmtId="16" fontId="3" fillId="55" borderId="19" xfId="0" applyNumberFormat="1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left" wrapText="1"/>
    </xf>
    <xf numFmtId="16" fontId="3" fillId="0" borderId="19" xfId="0" applyNumberFormat="1" applyFont="1" applyFill="1" applyBorder="1" applyAlignment="1">
      <alignment horizontal="left" vertical="top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/>
    </xf>
    <xf numFmtId="16" fontId="3" fillId="55" borderId="19" xfId="0" applyNumberFormat="1" applyFont="1" applyFill="1" applyBorder="1" applyAlignment="1" quotePrefix="1">
      <alignment horizontal="left" vertical="top" wrapText="1"/>
    </xf>
    <xf numFmtId="16" fontId="3" fillId="55" borderId="19" xfId="0" applyNumberFormat="1" applyFont="1" applyFill="1" applyBorder="1" applyAlignment="1" quotePrefix="1">
      <alignment horizontal="center" vertical="center" wrapText="1"/>
    </xf>
    <xf numFmtId="0" fontId="4" fillId="55" borderId="20" xfId="0" applyFont="1" applyFill="1" applyBorder="1" applyAlignment="1">
      <alignment horizontal="left"/>
    </xf>
    <xf numFmtId="0" fontId="3" fillId="55" borderId="0" xfId="0" applyFont="1" applyFill="1" applyAlignment="1">
      <alignment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55" borderId="0" xfId="84" applyFont="1" applyFill="1" applyBorder="1" applyAlignment="1">
      <alignment horizontal="center" vertical="center" wrapText="1"/>
      <protection/>
    </xf>
    <xf numFmtId="0" fontId="4" fillId="55" borderId="0" xfId="84" applyFont="1" applyFill="1" applyBorder="1" applyAlignment="1">
      <alignment horizontal="center" vertical="center" wrapText="1"/>
      <protection/>
    </xf>
    <xf numFmtId="0" fontId="23" fillId="0" borderId="19" xfId="82" applyFont="1" applyBorder="1" applyAlignment="1">
      <alignment vertical="center" wrapText="1"/>
      <protection/>
    </xf>
    <xf numFmtId="0" fontId="23" fillId="0" borderId="19" xfId="82" applyFont="1" applyBorder="1" applyAlignment="1">
      <alignment vertical="center"/>
      <protection/>
    </xf>
    <xf numFmtId="0" fontId="23" fillId="0" borderId="19" xfId="82" applyFont="1" applyBorder="1" applyAlignment="1">
      <alignment horizontal="center" vertical="center"/>
      <protection/>
    </xf>
    <xf numFmtId="14" fontId="3" fillId="55" borderId="0" xfId="84" applyNumberFormat="1" applyFont="1" applyFill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0" fillId="55" borderId="26" xfId="0" applyFont="1" applyFill="1" applyBorder="1" applyAlignment="1">
      <alignment horizontal="left" vertical="center"/>
    </xf>
    <xf numFmtId="0" fontId="50" fillId="55" borderId="26" xfId="0" applyFont="1" applyFill="1" applyBorder="1" applyAlignment="1">
      <alignment horizontal="left" vertical="center" wrapText="1"/>
    </xf>
    <xf numFmtId="0" fontId="6" fillId="55" borderId="21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5" borderId="48" xfId="0" applyFont="1" applyFill="1" applyBorder="1" applyAlignment="1">
      <alignment horizontal="left" vertical="center"/>
    </xf>
    <xf numFmtId="0" fontId="6" fillId="55" borderId="22" xfId="0" applyFont="1" applyFill="1" applyBorder="1" applyAlignment="1">
      <alignment horizontal="left" vertical="center"/>
    </xf>
    <xf numFmtId="0" fontId="6" fillId="55" borderId="22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horizontal="left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vertical="center"/>
    </xf>
    <xf numFmtId="0" fontId="3" fillId="55" borderId="19" xfId="0" applyFont="1" applyFill="1" applyBorder="1" applyAlignment="1">
      <alignment horizontal="left" vertical="center" indent="1"/>
    </xf>
    <xf numFmtId="0" fontId="51" fillId="57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55" borderId="19" xfId="0" applyFont="1" applyFill="1" applyBorder="1" applyAlignment="1">
      <alignment horizontal="center" vertical="center" wrapText="1"/>
    </xf>
    <xf numFmtId="0" fontId="89" fillId="55" borderId="19" xfId="0" applyFont="1" applyFill="1" applyBorder="1" applyAlignment="1">
      <alignment horizontal="center" vertical="center" wrapText="1"/>
    </xf>
    <xf numFmtId="0" fontId="4" fillId="56" borderId="19" xfId="82" applyFont="1" applyFill="1" applyBorder="1" applyAlignment="1">
      <alignment horizontal="center" vertical="center"/>
      <protection/>
    </xf>
    <xf numFmtId="0" fontId="4" fillId="56" borderId="19" xfId="0" applyFont="1" applyFill="1" applyBorder="1" applyAlignment="1">
      <alignment horizontal="center" vertical="center"/>
    </xf>
    <xf numFmtId="0" fontId="52" fillId="56" borderId="19" xfId="0" applyFont="1" applyFill="1" applyBorder="1" applyAlignment="1">
      <alignment horizontal="center" vertical="center"/>
    </xf>
    <xf numFmtId="0" fontId="51" fillId="56" borderId="19" xfId="0" applyFont="1" applyFill="1" applyBorder="1" applyAlignment="1">
      <alignment horizontal="center" vertical="center"/>
    </xf>
    <xf numFmtId="0" fontId="47" fillId="56" borderId="19" xfId="0" applyFont="1" applyFill="1" applyBorder="1" applyAlignment="1">
      <alignment horizontal="center" vertical="center" wrapText="1"/>
    </xf>
    <xf numFmtId="0" fontId="51" fillId="56" borderId="19" xfId="0" applyFont="1" applyFill="1" applyBorder="1" applyAlignment="1">
      <alignment horizontal="center" vertical="center" wrapText="1"/>
    </xf>
    <xf numFmtId="0" fontId="52" fillId="56" borderId="19" xfId="0" applyFont="1" applyFill="1" applyBorder="1" applyAlignment="1">
      <alignment horizontal="center" vertical="center" wrapText="1"/>
    </xf>
    <xf numFmtId="0" fontId="19" fillId="56" borderId="19" xfId="0" applyFont="1" applyFill="1" applyBorder="1" applyAlignment="1">
      <alignment horizontal="center" vertical="center" wrapText="1"/>
    </xf>
    <xf numFmtId="0" fontId="48" fillId="56" borderId="19" xfId="0" applyFont="1" applyFill="1" applyBorder="1" applyAlignment="1">
      <alignment horizontal="center" wrapText="1"/>
    </xf>
    <xf numFmtId="0" fontId="11" fillId="56" borderId="19" xfId="0" applyFont="1" applyFill="1" applyBorder="1" applyAlignment="1">
      <alignment horizontal="center" wrapText="1"/>
    </xf>
    <xf numFmtId="3" fontId="4" fillId="56" borderId="19" xfId="82" applyNumberFormat="1" applyFont="1" applyFill="1" applyBorder="1" applyAlignment="1">
      <alignment horizontal="center" vertical="center"/>
      <protection/>
    </xf>
    <xf numFmtId="0" fontId="3" fillId="56" borderId="19" xfId="82" applyFont="1" applyFill="1" applyBorder="1" applyAlignment="1">
      <alignment horizontal="center" vertical="center"/>
      <protection/>
    </xf>
    <xf numFmtId="0" fontId="0" fillId="56" borderId="19" xfId="82" applyFont="1" applyFill="1" applyBorder="1" applyAlignment="1">
      <alignment horizontal="center" vertical="center"/>
      <protection/>
    </xf>
    <xf numFmtId="0" fontId="51" fillId="56" borderId="19" xfId="82" applyFont="1" applyFill="1" applyBorder="1" applyAlignment="1">
      <alignment horizontal="center" vertical="center"/>
      <protection/>
    </xf>
    <xf numFmtId="0" fontId="6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/>
    </xf>
    <xf numFmtId="0" fontId="54" fillId="56" borderId="19" xfId="0" applyFont="1" applyFill="1" applyBorder="1" applyAlignment="1">
      <alignment horizontal="center" vertical="center" wrapText="1"/>
    </xf>
    <xf numFmtId="0" fontId="40" fillId="56" borderId="19" xfId="0" applyFont="1" applyFill="1" applyBorder="1" applyAlignment="1">
      <alignment horizontal="center" vertical="center" wrapText="1"/>
    </xf>
    <xf numFmtId="0" fontId="14" fillId="56" borderId="19" xfId="0" applyFont="1" applyFill="1" applyBorder="1" applyAlignment="1">
      <alignment horizontal="center" vertical="center" wrapText="1"/>
    </xf>
    <xf numFmtId="0" fontId="54" fillId="56" borderId="20" xfId="0" applyFont="1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center" vertical="center" wrapText="1"/>
    </xf>
    <xf numFmtId="0" fontId="4" fillId="56" borderId="19" xfId="84" applyFont="1" applyFill="1" applyBorder="1" applyAlignment="1">
      <alignment horizontal="center" vertical="center" wrapText="1"/>
      <protection/>
    </xf>
    <xf numFmtId="0" fontId="4" fillId="56" borderId="19" xfId="0" applyFont="1" applyFill="1" applyBorder="1" applyAlignment="1">
      <alignment horizontal="center" vertical="top" wrapText="1"/>
    </xf>
    <xf numFmtId="0" fontId="89" fillId="0" borderId="19" xfId="82" applyFont="1" applyBorder="1" applyAlignment="1">
      <alignment vertical="center" wrapText="1"/>
      <protection/>
    </xf>
    <xf numFmtId="0" fontId="89" fillId="0" borderId="19" xfId="82" applyFont="1" applyBorder="1" applyAlignment="1">
      <alignment horizontal="left" vertical="center"/>
      <protection/>
    </xf>
    <xf numFmtId="0" fontId="89" fillId="0" borderId="19" xfId="82" applyFont="1" applyBorder="1" applyAlignment="1">
      <alignment horizontal="center" vertical="center"/>
      <protection/>
    </xf>
    <xf numFmtId="0" fontId="89" fillId="0" borderId="19" xfId="82" applyFont="1" applyBorder="1" applyAlignment="1">
      <alignment horizontal="center" vertical="center"/>
      <protection/>
    </xf>
    <xf numFmtId="0" fontId="4" fillId="56" borderId="30" xfId="0" applyFont="1" applyFill="1" applyBorder="1" applyAlignment="1">
      <alignment horizontal="center" vertical="center" wrapText="1"/>
    </xf>
    <xf numFmtId="0" fontId="4" fillId="56" borderId="33" xfId="0" applyFont="1" applyFill="1" applyBorder="1" applyAlignment="1">
      <alignment horizontal="center" vertical="center" wrapText="1"/>
    </xf>
    <xf numFmtId="0" fontId="4" fillId="56" borderId="30" xfId="91" applyFont="1" applyFill="1" applyBorder="1" applyAlignment="1">
      <alignment horizontal="center" vertical="center" wrapText="1"/>
      <protection/>
    </xf>
    <xf numFmtId="0" fontId="3" fillId="56" borderId="19" xfId="84" applyFont="1" applyFill="1" applyBorder="1" applyAlignment="1">
      <alignment horizontal="center" vertical="center" wrapText="1"/>
      <protection/>
    </xf>
    <xf numFmtId="0" fontId="3" fillId="56" borderId="19" xfId="84" applyFont="1" applyFill="1" applyBorder="1" applyAlignment="1">
      <alignment horizontal="center" vertical="center"/>
      <protection/>
    </xf>
    <xf numFmtId="0" fontId="4" fillId="56" borderId="19" xfId="84" applyFont="1" applyFill="1" applyBorder="1" applyAlignment="1">
      <alignment horizontal="center" vertical="center"/>
      <protection/>
    </xf>
    <xf numFmtId="0" fontId="42" fillId="0" borderId="19" xfId="0" applyFont="1" applyBorder="1" applyAlignment="1">
      <alignment vertical="center" wrapText="1"/>
    </xf>
    <xf numFmtId="0" fontId="4" fillId="55" borderId="0" xfId="0" applyFont="1" applyFill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wrapText="1"/>
    </xf>
    <xf numFmtId="0" fontId="11" fillId="55" borderId="0" xfId="0" applyFont="1" applyFill="1" applyAlignment="1">
      <alignment horizontal="center" wrapText="1"/>
    </xf>
    <xf numFmtId="0" fontId="11" fillId="55" borderId="0" xfId="0" applyFont="1" applyFill="1" applyAlignment="1">
      <alignment wrapText="1"/>
    </xf>
    <xf numFmtId="0" fontId="44" fillId="0" borderId="24" xfId="0" applyFont="1" applyFill="1" applyBorder="1" applyAlignment="1">
      <alignment horizontal="right" vertical="center" wrapText="1"/>
    </xf>
    <xf numFmtId="0" fontId="3" fillId="55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55" borderId="0" xfId="0" applyFont="1" applyFill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wrapText="1"/>
    </xf>
    <xf numFmtId="0" fontId="3" fillId="0" borderId="0" xfId="82" applyFont="1" applyAlignment="1">
      <alignment horizontal="center" vertical="center" wrapText="1"/>
      <protection/>
    </xf>
    <xf numFmtId="0" fontId="10" fillId="0" borderId="0" xfId="82" applyFont="1" applyAlignment="1">
      <alignment horizontal="center" vertical="center"/>
      <protection/>
    </xf>
    <xf numFmtId="0" fontId="9" fillId="0" borderId="24" xfId="82" applyFont="1" applyBorder="1" applyAlignment="1">
      <alignment horizontal="center" vertical="center"/>
      <protection/>
    </xf>
    <xf numFmtId="0" fontId="9" fillId="0" borderId="24" xfId="82" applyFont="1" applyBorder="1" applyAlignment="1">
      <alignment horizontal="center" vertical="center"/>
      <protection/>
    </xf>
    <xf numFmtId="0" fontId="3" fillId="0" borderId="19" xfId="82" applyFont="1" applyBorder="1" applyAlignment="1">
      <alignment vertical="center" wrapText="1"/>
      <protection/>
    </xf>
    <xf numFmtId="0" fontId="53" fillId="0" borderId="24" xfId="82" applyFont="1" applyBorder="1" applyAlignment="1">
      <alignment horizontal="right" vertical="center"/>
      <protection/>
    </xf>
    <xf numFmtId="0" fontId="10" fillId="0" borderId="0" xfId="82" applyFont="1" applyAlignment="1">
      <alignment horizontal="justify" vertical="center"/>
      <protection/>
    </xf>
    <xf numFmtId="0" fontId="9" fillId="0" borderId="0" xfId="82" applyFont="1" applyAlignment="1">
      <alignment horizontal="center" vertical="center"/>
      <protection/>
    </xf>
    <xf numFmtId="0" fontId="11" fillId="0" borderId="0" xfId="82" applyFont="1" applyAlignment="1">
      <alignment vertical="center"/>
      <protection/>
    </xf>
    <xf numFmtId="0" fontId="3" fillId="0" borderId="19" xfId="82" applyFont="1" applyBorder="1" applyAlignment="1">
      <alignment horizontal="left" vertical="center" wrapText="1"/>
      <protection/>
    </xf>
    <xf numFmtId="0" fontId="0" fillId="0" borderId="19" xfId="82" applyFont="1" applyBorder="1" applyAlignment="1">
      <alignment vertical="center"/>
      <protection/>
    </xf>
    <xf numFmtId="0" fontId="4" fillId="0" borderId="19" xfId="82" applyFont="1" applyBorder="1" applyAlignment="1">
      <alignment horizontal="center" vertical="center" wrapText="1"/>
      <protection/>
    </xf>
    <xf numFmtId="0" fontId="0" fillId="0" borderId="19" xfId="82" applyFont="1" applyBorder="1" applyAlignment="1">
      <alignment vertical="center" wrapText="1"/>
      <protection/>
    </xf>
    <xf numFmtId="0" fontId="4" fillId="0" borderId="19" xfId="82" applyFont="1" applyBorder="1" applyAlignment="1">
      <alignment vertical="center" wrapText="1"/>
      <protection/>
    </xf>
    <xf numFmtId="0" fontId="11" fillId="0" borderId="19" xfId="82" applyFont="1" applyBorder="1" applyAlignment="1">
      <alignment vertical="center"/>
      <protection/>
    </xf>
    <xf numFmtId="0" fontId="23" fillId="0" borderId="19" xfId="82" applyFont="1" applyBorder="1" applyAlignment="1">
      <alignment vertical="center" wrapText="1"/>
      <protection/>
    </xf>
    <xf numFmtId="0" fontId="4" fillId="0" borderId="21" xfId="82" applyFont="1" applyBorder="1" applyAlignment="1">
      <alignment horizontal="left" vertical="center" wrapText="1"/>
      <protection/>
    </xf>
    <xf numFmtId="0" fontId="11" fillId="0" borderId="28" xfId="82" applyFont="1" applyBorder="1" applyAlignment="1">
      <alignment vertical="center" wrapText="1"/>
      <protection/>
    </xf>
    <xf numFmtId="0" fontId="11" fillId="0" borderId="20" xfId="82" applyFont="1" applyBorder="1" applyAlignment="1">
      <alignment vertical="center" wrapText="1"/>
      <protection/>
    </xf>
    <xf numFmtId="0" fontId="4" fillId="0" borderId="21" xfId="82" applyFont="1" applyBorder="1" applyAlignment="1">
      <alignment horizontal="left" vertical="center"/>
      <protection/>
    </xf>
    <xf numFmtId="0" fontId="11" fillId="0" borderId="28" xfId="82" applyFont="1" applyBorder="1" applyAlignment="1">
      <alignment vertical="center"/>
      <protection/>
    </xf>
    <xf numFmtId="0" fontId="11" fillId="0" borderId="20" xfId="82" applyFont="1" applyBorder="1" applyAlignment="1">
      <alignment vertical="center"/>
      <protection/>
    </xf>
    <xf numFmtId="0" fontId="0" fillId="0" borderId="19" xfId="82" applyFont="1" applyBorder="1" applyAlignment="1">
      <alignment vertical="center"/>
      <protection/>
    </xf>
    <xf numFmtId="0" fontId="3" fillId="0" borderId="21" xfId="82" applyFont="1" applyBorder="1" applyAlignment="1">
      <alignment horizontal="left" vertical="center"/>
      <protection/>
    </xf>
    <xf numFmtId="0" fontId="0" fillId="0" borderId="28" xfId="82" applyFont="1" applyBorder="1" applyAlignment="1">
      <alignment vertical="center"/>
      <protection/>
    </xf>
    <xf numFmtId="0" fontId="0" fillId="0" borderId="20" xfId="82" applyFont="1" applyBorder="1" applyAlignment="1">
      <alignment vertical="center"/>
      <protection/>
    </xf>
    <xf numFmtId="0" fontId="4" fillId="0" borderId="21" xfId="82" applyFont="1" applyBorder="1" applyAlignment="1">
      <alignment vertical="center"/>
      <protection/>
    </xf>
    <xf numFmtId="0" fontId="89" fillId="0" borderId="21" xfId="82" applyFont="1" applyBorder="1" applyAlignment="1">
      <alignment horizontal="left" vertical="center"/>
      <protection/>
    </xf>
    <xf numFmtId="0" fontId="90" fillId="0" borderId="28" xfId="82" applyFont="1" applyBorder="1" applyAlignment="1">
      <alignment vertical="center"/>
      <protection/>
    </xf>
    <xf numFmtId="0" fontId="90" fillId="0" borderId="20" xfId="82" applyFont="1" applyBorder="1" applyAlignment="1">
      <alignment vertical="center"/>
      <protection/>
    </xf>
    <xf numFmtId="0" fontId="3" fillId="0" borderId="0" xfId="82" applyFont="1" applyBorder="1" applyAlignment="1">
      <alignment horizontal="center" vertical="center" wrapText="1"/>
      <protection/>
    </xf>
    <xf numFmtId="0" fontId="0" fillId="0" borderId="0" xfId="82" applyFont="1" applyAlignment="1">
      <alignment vertical="center"/>
      <protection/>
    </xf>
    <xf numFmtId="0" fontId="4" fillId="0" borderId="21" xfId="82" applyFont="1" applyBorder="1" applyAlignment="1">
      <alignment vertical="center" wrapText="1"/>
      <protection/>
    </xf>
    <xf numFmtId="0" fontId="0" fillId="0" borderId="24" xfId="82" applyFont="1" applyBorder="1" applyAlignment="1">
      <alignment vertical="center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24" xfId="82" applyFont="1" applyBorder="1" applyAlignment="1">
      <alignment horizontal="center" vertical="center"/>
      <protection/>
    </xf>
    <xf numFmtId="0" fontId="3" fillId="0" borderId="27" xfId="82" applyFont="1" applyBorder="1" applyAlignment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55" borderId="0" xfId="84" applyFont="1" applyFill="1" applyBorder="1" applyAlignment="1">
      <alignment horizontal="center"/>
      <protection/>
    </xf>
    <xf numFmtId="0" fontId="46" fillId="55" borderId="0" xfId="83" applyFont="1" applyFill="1" applyAlignment="1">
      <alignment horizontal="center"/>
      <protection/>
    </xf>
    <xf numFmtId="0" fontId="4" fillId="55" borderId="24" xfId="84" applyFont="1" applyFill="1" applyBorder="1" applyAlignment="1">
      <alignment horizontal="center"/>
      <protection/>
    </xf>
    <xf numFmtId="0" fontId="3" fillId="55" borderId="0" xfId="84" applyFont="1" applyFill="1" applyAlignment="1">
      <alignment horizontal="center" vertical="top"/>
      <protection/>
    </xf>
    <xf numFmtId="0" fontId="4" fillId="55" borderId="0" xfId="84" applyFont="1" applyFill="1" applyAlignment="1">
      <alignment horizontal="center"/>
      <protection/>
    </xf>
    <xf numFmtId="0" fontId="3" fillId="55" borderId="0" xfId="84" applyFont="1" applyFill="1" applyAlignment="1">
      <alignment horizontal="left" vertical="top" wrapText="1"/>
      <protection/>
    </xf>
    <xf numFmtId="0" fontId="4" fillId="55" borderId="0" xfId="78" applyFont="1" applyFill="1" applyAlignment="1" applyProtection="1">
      <alignment horizontal="center"/>
      <protection/>
    </xf>
    <xf numFmtId="0" fontId="3" fillId="55" borderId="0" xfId="84" applyFont="1" applyFill="1" applyAlignment="1">
      <alignment horizontal="center"/>
      <protection/>
    </xf>
    <xf numFmtId="0" fontId="3" fillId="55" borderId="0" xfId="0" applyFont="1" applyFill="1" applyAlignment="1">
      <alignment horizontal="left" vertical="top" wrapText="1"/>
    </xf>
    <xf numFmtId="0" fontId="3" fillId="55" borderId="0" xfId="0" applyFont="1" applyFill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3" fillId="55" borderId="2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4" fillId="55" borderId="21" xfId="0" applyFont="1" applyFill="1" applyBorder="1" applyAlignment="1">
      <alignment horizontal="left" vertical="center" wrapText="1"/>
    </xf>
    <xf numFmtId="0" fontId="4" fillId="55" borderId="28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55" borderId="20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0" xfId="84" applyFont="1" applyFill="1" applyAlignment="1">
      <alignment horizontal="center" vertical="center" wrapText="1"/>
      <protection/>
    </xf>
    <xf numFmtId="0" fontId="3" fillId="55" borderId="27" xfId="84" applyFont="1" applyFill="1" applyBorder="1" applyAlignment="1">
      <alignment horizontal="center" vertical="center" wrapText="1"/>
      <protection/>
    </xf>
    <xf numFmtId="0" fontId="3" fillId="0" borderId="27" xfId="84" applyFont="1" applyFill="1" applyBorder="1" applyAlignment="1">
      <alignment horizontal="center" vertical="center" wrapText="1"/>
      <protection/>
    </xf>
    <xf numFmtId="0" fontId="3" fillId="55" borderId="0" xfId="84" applyFont="1" applyFill="1" applyAlignment="1">
      <alignment vertical="center" wrapText="1"/>
      <protection/>
    </xf>
    <xf numFmtId="0" fontId="0" fillId="55" borderId="0" xfId="84" applyFill="1" applyAlignment="1">
      <alignment vertical="center" wrapText="1"/>
      <protection/>
    </xf>
    <xf numFmtId="0" fontId="8" fillId="55" borderId="2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55" borderId="47" xfId="0" applyNumberFormat="1" applyFont="1" applyFill="1" applyBorder="1" applyAlignment="1">
      <alignment horizontal="center" vertical="center" wrapText="1"/>
    </xf>
    <xf numFmtId="49" fontId="4" fillId="55" borderId="25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4" fillId="55" borderId="26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4" fillId="55" borderId="29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4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55" borderId="28" xfId="0" applyFont="1" applyFill="1" applyBorder="1" applyAlignment="1">
      <alignment horizontal="left" vertical="center" wrapText="1"/>
    </xf>
    <xf numFmtId="0" fontId="3" fillId="55" borderId="0" xfId="84" applyFont="1" applyFill="1" applyAlignment="1">
      <alignment horizontal="center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3" fillId="55" borderId="0" xfId="84" applyFont="1" applyFill="1" applyBorder="1" applyAlignment="1">
      <alignment horizontal="center" vertical="center" wrapText="1"/>
      <protection/>
    </xf>
    <xf numFmtId="0" fontId="3" fillId="55" borderId="24" xfId="84" applyFont="1" applyFill="1" applyBorder="1" applyAlignment="1">
      <alignment horizontal="center" vertical="center" wrapText="1"/>
      <protection/>
    </xf>
    <xf numFmtId="0" fontId="4" fillId="0" borderId="19" xfId="84" applyFont="1" applyBorder="1" applyAlignment="1">
      <alignment horizontal="center" vertical="center" wrapText="1"/>
      <protection/>
    </xf>
    <xf numFmtId="0" fontId="4" fillId="0" borderId="21" xfId="84" applyFont="1" applyBorder="1" applyAlignment="1">
      <alignment horizontal="center" vertical="center" wrapText="1"/>
      <protection/>
    </xf>
    <xf numFmtId="0" fontId="3" fillId="0" borderId="23" xfId="84" applyFont="1" applyBorder="1" applyAlignment="1">
      <alignment horizontal="center" vertical="center" wrapText="1"/>
      <protection/>
    </xf>
    <xf numFmtId="0" fontId="3" fillId="0" borderId="49" xfId="84" applyFont="1" applyBorder="1" applyAlignment="1">
      <alignment horizontal="center" vertical="center" wrapText="1"/>
      <protection/>
    </xf>
    <xf numFmtId="0" fontId="4" fillId="0" borderId="21" xfId="84" applyFont="1" applyBorder="1" applyAlignment="1">
      <alignment horizontal="left" vertical="center" wrapText="1"/>
      <protection/>
    </xf>
    <xf numFmtId="0" fontId="4" fillId="0" borderId="20" xfId="84" applyFont="1" applyBorder="1" applyAlignment="1">
      <alignment horizontal="left" vertical="center" wrapText="1"/>
      <protection/>
    </xf>
    <xf numFmtId="0" fontId="4" fillId="55" borderId="24" xfId="84" applyFont="1" applyFill="1" applyBorder="1" applyAlignment="1">
      <alignment horizontal="center" vertical="center" wrapText="1"/>
      <protection/>
    </xf>
    <xf numFmtId="0" fontId="4" fillId="55" borderId="0" xfId="83" applyFont="1" applyFill="1" applyAlignment="1">
      <alignment horizontal="center" wrapText="1"/>
      <protection/>
    </xf>
    <xf numFmtId="0" fontId="0" fillId="55" borderId="0" xfId="83" applyFont="1" applyFill="1" applyAlignment="1">
      <alignment horizontal="center" wrapText="1"/>
      <protection/>
    </xf>
    <xf numFmtId="0" fontId="3" fillId="55" borderId="0" xfId="0" applyFont="1" applyFill="1" applyBorder="1" applyAlignment="1">
      <alignment horizontal="left" vertical="center" wrapText="1"/>
    </xf>
    <xf numFmtId="0" fontId="4" fillId="0" borderId="47" xfId="84" applyFont="1" applyBorder="1" applyAlignment="1">
      <alignment horizontal="center" vertical="center" wrapText="1"/>
      <protection/>
    </xf>
    <xf numFmtId="0" fontId="4" fillId="0" borderId="25" xfId="84" applyFont="1" applyBorder="1" applyAlignment="1">
      <alignment horizontal="center" vertical="center" wrapText="1"/>
      <protection/>
    </xf>
    <xf numFmtId="0" fontId="4" fillId="55" borderId="0" xfId="83" applyFont="1" applyFill="1" applyAlignment="1">
      <alignment horizontal="center" vertical="center" wrapText="1"/>
      <protection/>
    </xf>
    <xf numFmtId="0" fontId="19" fillId="0" borderId="0" xfId="0" applyFont="1" applyFill="1" applyAlignment="1">
      <alignment horizontal="justify"/>
    </xf>
    <xf numFmtId="0" fontId="45" fillId="0" borderId="0" xfId="0" applyFont="1" applyFill="1" applyAlignment="1">
      <alignment/>
    </xf>
    <xf numFmtId="0" fontId="4" fillId="0" borderId="26" xfId="84" applyFont="1" applyBorder="1" applyAlignment="1">
      <alignment horizontal="left" vertical="center" wrapText="1"/>
      <protection/>
    </xf>
    <xf numFmtId="0" fontId="4" fillId="0" borderId="29" xfId="84" applyFont="1" applyBorder="1" applyAlignment="1">
      <alignment horizontal="left" vertical="center" wrapText="1"/>
      <protection/>
    </xf>
    <xf numFmtId="0" fontId="3" fillId="0" borderId="2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55" borderId="21" xfId="84" applyFont="1" applyFill="1" applyBorder="1" applyAlignment="1">
      <alignment horizontal="center" vertical="center" wrapText="1"/>
      <protection/>
    </xf>
    <xf numFmtId="0" fontId="4" fillId="55" borderId="28" xfId="84" applyFont="1" applyFill="1" applyBorder="1" applyAlignment="1">
      <alignment horizontal="center" vertical="center" wrapText="1"/>
      <protection/>
    </xf>
    <xf numFmtId="0" fontId="4" fillId="55" borderId="47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4" fillId="55" borderId="26" xfId="0" applyFont="1" applyFill="1" applyBorder="1" applyAlignment="1">
      <alignment horizontal="left" wrapText="1"/>
    </xf>
    <xf numFmtId="0" fontId="11" fillId="0" borderId="27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55" borderId="2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0" xfId="0" applyBorder="1" applyAlignment="1">
      <alignment wrapText="1"/>
    </xf>
    <xf numFmtId="0" fontId="4" fillId="0" borderId="2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55" borderId="19" xfId="84" applyFont="1" applyFill="1" applyBorder="1" applyAlignment="1">
      <alignment horizontal="center" vertical="center" wrapText="1"/>
      <protection/>
    </xf>
    <xf numFmtId="0" fontId="3" fillId="55" borderId="0" xfId="84" applyFont="1" applyFill="1" applyAlignment="1">
      <alignment horizontal="center" wrapText="1"/>
      <protection/>
    </xf>
    <xf numFmtId="0" fontId="3" fillId="55" borderId="0" xfId="84" applyFont="1" applyFill="1" applyAlignment="1">
      <alignment wrapText="1"/>
      <protection/>
    </xf>
    <xf numFmtId="0" fontId="4" fillId="55" borderId="0" xfId="84" applyFont="1" applyFill="1" applyAlignment="1">
      <alignment horizontal="center" wrapText="1"/>
      <protection/>
    </xf>
    <xf numFmtId="0" fontId="3" fillId="55" borderId="19" xfId="84" applyFont="1" applyFill="1" applyBorder="1" applyAlignment="1">
      <alignment horizontal="center" vertical="center" wrapText="1"/>
      <protection/>
    </xf>
    <xf numFmtId="0" fontId="4" fillId="55" borderId="29" xfId="84" applyFont="1" applyFill="1" applyBorder="1" applyAlignment="1">
      <alignment horizontal="center" vertical="center" wrapText="1"/>
      <protection/>
    </xf>
    <xf numFmtId="0" fontId="3" fillId="55" borderId="49" xfId="84" applyFont="1" applyFill="1" applyBorder="1" applyAlignment="1">
      <alignment horizontal="center" vertical="center" wrapText="1"/>
      <protection/>
    </xf>
    <xf numFmtId="0" fontId="4" fillId="55" borderId="21" xfId="0" applyFont="1" applyFill="1" applyBorder="1" applyAlignment="1">
      <alignment horizontal="left" wrapText="1"/>
    </xf>
    <xf numFmtId="0" fontId="4" fillId="55" borderId="28" xfId="0" applyFont="1" applyFill="1" applyBorder="1" applyAlignment="1">
      <alignment horizontal="left" wrapText="1"/>
    </xf>
    <xf numFmtId="0" fontId="4" fillId="55" borderId="20" xfId="0" applyFont="1" applyFill="1" applyBorder="1" applyAlignment="1">
      <alignment horizontal="left" wrapText="1"/>
    </xf>
    <xf numFmtId="0" fontId="11" fillId="0" borderId="20" xfId="0" applyFont="1" applyBorder="1" applyAlignment="1">
      <alignment wrapText="1"/>
    </xf>
    <xf numFmtId="0" fontId="4" fillId="55" borderId="23" xfId="0" applyFont="1" applyFill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49" xfId="0" applyBorder="1" applyAlignment="1">
      <alignment wrapText="1"/>
    </xf>
    <xf numFmtId="0" fontId="3" fillId="55" borderId="27" xfId="84" applyFont="1" applyFill="1" applyBorder="1" applyAlignment="1">
      <alignment horizontal="center" vertical="center" shrinkToFi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55" borderId="0" xfId="0" applyFont="1" applyFill="1" applyAlignment="1">
      <alignment horizontal="left" vertical="center"/>
    </xf>
    <xf numFmtId="0" fontId="3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55" borderId="0" xfId="91" applyFont="1" applyFill="1" applyAlignment="1">
      <alignment horizontal="center" vertical="center" wrapText="1"/>
      <protection/>
    </xf>
    <xf numFmtId="0" fontId="3" fillId="55" borderId="0" xfId="0" applyFont="1" applyFill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55" borderId="24" xfId="91" applyFont="1" applyFill="1" applyBorder="1" applyAlignment="1">
      <alignment horizontal="center" vertical="center" wrapText="1"/>
      <protection/>
    </xf>
    <xf numFmtId="0" fontId="4" fillId="55" borderId="55" xfId="91" applyFont="1" applyFill="1" applyBorder="1" applyAlignment="1">
      <alignment horizontal="left" vertical="center"/>
      <protection/>
    </xf>
    <xf numFmtId="0" fontId="3" fillId="55" borderId="0" xfId="84" applyFont="1" applyFill="1" applyBorder="1" applyAlignment="1">
      <alignment horizontal="center" vertical="center" shrinkToFit="1"/>
      <protection/>
    </xf>
    <xf numFmtId="0" fontId="4" fillId="55" borderId="0" xfId="91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84" applyFont="1" applyAlignment="1">
      <alignment horizontal="center" vertical="center"/>
      <protection/>
    </xf>
    <xf numFmtId="0" fontId="16" fillId="0" borderId="0" xfId="84" applyFont="1" applyAlignment="1">
      <alignment horizontal="center" vertical="center"/>
      <protection/>
    </xf>
    <xf numFmtId="0" fontId="4" fillId="0" borderId="21" xfId="84" applyFont="1" applyBorder="1" applyAlignment="1">
      <alignment horizontal="left" shrinkToFit="1"/>
      <protection/>
    </xf>
    <xf numFmtId="0" fontId="4" fillId="0" borderId="28" xfId="84" applyFont="1" applyBorder="1" applyAlignment="1">
      <alignment horizontal="left" shrinkToFit="1"/>
      <protection/>
    </xf>
    <xf numFmtId="0" fontId="4" fillId="0" borderId="20" xfId="84" applyFont="1" applyBorder="1" applyAlignment="1">
      <alignment horizontal="left" shrinkToFit="1"/>
      <protection/>
    </xf>
    <xf numFmtId="2" fontId="4" fillId="0" borderId="19" xfId="84" applyNumberFormat="1" applyFont="1" applyBorder="1" applyAlignment="1">
      <alignment horizontal="center" vertical="center" wrapText="1"/>
      <protection/>
    </xf>
    <xf numFmtId="0" fontId="4" fillId="0" borderId="26" xfId="84" applyFont="1" applyBorder="1" applyAlignment="1">
      <alignment horizontal="center" vertical="center"/>
      <protection/>
    </xf>
    <xf numFmtId="0" fontId="4" fillId="0" borderId="27" xfId="84" applyFont="1" applyBorder="1" applyAlignment="1">
      <alignment horizontal="center" vertical="center"/>
      <protection/>
    </xf>
    <xf numFmtId="0" fontId="4" fillId="0" borderId="29" xfId="84" applyFont="1" applyBorder="1" applyAlignment="1">
      <alignment horizontal="center" vertical="center"/>
      <protection/>
    </xf>
    <xf numFmtId="0" fontId="4" fillId="0" borderId="23" xfId="84" applyFont="1" applyBorder="1" applyAlignment="1">
      <alignment horizontal="center" vertical="center"/>
      <protection/>
    </xf>
    <xf numFmtId="0" fontId="4" fillId="0" borderId="24" xfId="84" applyFont="1" applyBorder="1" applyAlignment="1">
      <alignment horizontal="center" vertical="center"/>
      <protection/>
    </xf>
    <xf numFmtId="0" fontId="4" fillId="0" borderId="49" xfId="84" applyFont="1" applyBorder="1" applyAlignment="1">
      <alignment horizontal="center" vertical="center"/>
      <protection/>
    </xf>
    <xf numFmtId="0" fontId="4" fillId="0" borderId="19" xfId="84" applyFont="1" applyBorder="1" applyAlignment="1">
      <alignment horizontal="center"/>
      <protection/>
    </xf>
    <xf numFmtId="0" fontId="4" fillId="0" borderId="19" xfId="84" applyFont="1" applyBorder="1" applyAlignment="1">
      <alignment horizontal="center" vertical="center"/>
      <protection/>
    </xf>
    <xf numFmtId="0" fontId="3" fillId="0" borderId="28" xfId="84" applyFont="1" applyBorder="1" applyAlignment="1">
      <alignment horizontal="center"/>
      <protection/>
    </xf>
    <xf numFmtId="0" fontId="3" fillId="0" borderId="20" xfId="84" applyFont="1" applyBorder="1" applyAlignment="1">
      <alignment horizontal="center"/>
      <protection/>
    </xf>
    <xf numFmtId="0" fontId="3" fillId="0" borderId="0" xfId="84" applyFont="1" applyAlignment="1">
      <alignment horizontal="center"/>
      <protection/>
    </xf>
    <xf numFmtId="49" fontId="3" fillId="55" borderId="28" xfId="84" applyNumberFormat="1" applyFont="1" applyFill="1" applyBorder="1" applyAlignment="1">
      <alignment horizontal="left" wrapText="1"/>
      <protection/>
    </xf>
    <xf numFmtId="49" fontId="8" fillId="55" borderId="20" xfId="84" applyNumberFormat="1" applyFont="1" applyFill="1" applyBorder="1" applyAlignment="1">
      <alignment horizontal="left" wrapText="1"/>
      <protection/>
    </xf>
    <xf numFmtId="49" fontId="4" fillId="0" borderId="21" xfId="84" applyNumberFormat="1" applyFont="1" applyFill="1" applyBorder="1" applyAlignment="1">
      <alignment horizontal="left" vertical="center" wrapText="1"/>
      <protection/>
    </xf>
    <xf numFmtId="49" fontId="4" fillId="0" borderId="28" xfId="84" applyNumberFormat="1" applyFont="1" applyFill="1" applyBorder="1" applyAlignment="1">
      <alignment horizontal="left" vertical="center" wrapText="1"/>
      <protection/>
    </xf>
    <xf numFmtId="49" fontId="4" fillId="0" borderId="20" xfId="84" applyNumberFormat="1" applyFont="1" applyFill="1" applyBorder="1" applyAlignment="1">
      <alignment horizontal="left" vertical="center" wrapText="1"/>
      <protection/>
    </xf>
    <xf numFmtId="14" fontId="3" fillId="55" borderId="24" xfId="83" applyNumberFormat="1" applyFont="1" applyFill="1" applyBorder="1" applyAlignment="1">
      <alignment horizontal="center" vertical="center" wrapText="1"/>
      <protection/>
    </xf>
    <xf numFmtId="0" fontId="3" fillId="55" borderId="24" xfId="83" applyFont="1" applyFill="1" applyBorder="1" applyAlignment="1">
      <alignment horizontal="center" vertical="center" wrapText="1"/>
      <protection/>
    </xf>
    <xf numFmtId="0" fontId="3" fillId="55" borderId="0" xfId="83" applyFont="1" applyFill="1" applyAlignment="1">
      <alignment horizontal="center" vertical="center" wrapText="1"/>
      <protection/>
    </xf>
    <xf numFmtId="0" fontId="3" fillId="55" borderId="0" xfId="83" applyFont="1" applyFill="1" applyAlignment="1">
      <alignment vertical="center" wrapText="1"/>
      <protection/>
    </xf>
    <xf numFmtId="0" fontId="3" fillId="0" borderId="0" xfId="83" applyFont="1" applyFill="1" applyAlignment="1">
      <alignment horizontal="center" vertical="center" wrapText="1"/>
      <protection/>
    </xf>
    <xf numFmtId="0" fontId="3" fillId="55" borderId="0" xfId="83" applyFont="1" applyFill="1" applyBorder="1" applyAlignment="1">
      <alignment horizontal="left" vertical="center" wrapText="1"/>
      <protection/>
    </xf>
    <xf numFmtId="0" fontId="3" fillId="0" borderId="0" xfId="83" applyFont="1" applyFill="1" applyBorder="1" applyAlignment="1">
      <alignment vertical="center" wrapText="1"/>
      <protection/>
    </xf>
    <xf numFmtId="0" fontId="3" fillId="55" borderId="0" xfId="83" applyFont="1" applyFill="1" applyBorder="1" applyAlignment="1">
      <alignment horizontal="center" vertical="center" wrapText="1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Išvestis" xfId="81"/>
    <cellStyle name="Įprastas 2" xfId="82"/>
    <cellStyle name="Įprastas 2 2" xfId="83"/>
    <cellStyle name="Įprastas 3" xfId="84"/>
    <cellStyle name="Įprastas 4" xfId="85"/>
    <cellStyle name="Įspėjimo tekstas" xfId="86"/>
    <cellStyle name="Įvestis" xfId="87"/>
    <cellStyle name="Linked Cell" xfId="88"/>
    <cellStyle name="Neutral" xfId="89"/>
    <cellStyle name="Neutralus" xfId="90"/>
    <cellStyle name="Normal_17 VSAFAS_lyginamasis_4-19_priedai_2009-09-10" xfId="91"/>
    <cellStyle name="Note" xfId="92"/>
    <cellStyle name="Output" xfId="93"/>
    <cellStyle name="Paryškinimas 1" xfId="94"/>
    <cellStyle name="Paryškinimas 2" xfId="95"/>
    <cellStyle name="Paryškinimas 3" xfId="96"/>
    <cellStyle name="Paryškinimas 4" xfId="97"/>
    <cellStyle name="Paryškinimas 5" xfId="98"/>
    <cellStyle name="Paryškinimas 6" xfId="99"/>
    <cellStyle name="Pastaba" xfId="100"/>
    <cellStyle name="Pavadinimas" xfId="101"/>
    <cellStyle name="Percent" xfId="102"/>
    <cellStyle name="Skaičiavimas" xfId="103"/>
    <cellStyle name="Suma" xfId="104"/>
    <cellStyle name="Susietas langelis" xfId="105"/>
    <cellStyle name="Tikrinimo langelis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showGridLines="0" zoomScaleSheetLayoutView="80" workbookViewId="0" topLeftCell="A1">
      <selection activeCell="I12" sqref="I12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16384" width="9.140625" style="1" customWidth="1"/>
  </cols>
  <sheetData>
    <row r="1" ht="12.75">
      <c r="C1" s="1" t="s">
        <v>312</v>
      </c>
    </row>
    <row r="2" ht="12.75">
      <c r="C2" s="1" t="s">
        <v>314</v>
      </c>
    </row>
    <row r="3" spans="1:5" s="139" customFormat="1" ht="12.75" customHeight="1">
      <c r="A3" s="495" t="s">
        <v>606</v>
      </c>
      <c r="B3" s="495"/>
      <c r="C3" s="495"/>
      <c r="D3" s="495"/>
      <c r="E3" s="495"/>
    </row>
    <row r="4" spans="1:5" s="139" customFormat="1" ht="12.75">
      <c r="A4" s="495"/>
      <c r="B4" s="495"/>
      <c r="C4" s="495"/>
      <c r="D4" s="495"/>
      <c r="E4" s="495"/>
    </row>
    <row r="5" spans="1:5" s="139" customFormat="1" ht="21.75" customHeight="1">
      <c r="A5" s="496" t="s">
        <v>620</v>
      </c>
      <c r="B5" s="496"/>
      <c r="C5" s="496"/>
      <c r="D5" s="496"/>
      <c r="E5" s="496"/>
    </row>
    <row r="6" spans="1:5" s="139" customFormat="1" ht="12.75" customHeight="1">
      <c r="A6" s="497" t="s">
        <v>607</v>
      </c>
      <c r="B6" s="497"/>
      <c r="C6" s="497"/>
      <c r="D6" s="497"/>
      <c r="E6" s="497"/>
    </row>
    <row r="7" spans="1:5" s="139" customFormat="1" ht="12.75" customHeight="1">
      <c r="A7" s="498" t="s">
        <v>621</v>
      </c>
      <c r="B7" s="498"/>
      <c r="C7" s="498"/>
      <c r="D7" s="498"/>
      <c r="E7" s="498"/>
    </row>
    <row r="8" spans="1:5" s="139" customFormat="1" ht="12.75" customHeight="1">
      <c r="A8" s="506" t="s">
        <v>610</v>
      </c>
      <c r="B8" s="506"/>
      <c r="C8" s="506"/>
      <c r="D8" s="506"/>
      <c r="E8" s="506"/>
    </row>
    <row r="9" spans="1:5" s="139" customFormat="1" ht="12.75">
      <c r="A9" s="237"/>
      <c r="B9" s="237"/>
      <c r="C9" s="237"/>
      <c r="D9" s="237"/>
      <c r="E9" s="237"/>
    </row>
    <row r="10" spans="1:3" ht="12.75">
      <c r="A10" s="507"/>
      <c r="B10" s="505"/>
      <c r="C10" s="505"/>
    </row>
    <row r="11" spans="1:5" s="11" customFormat="1" ht="12.75">
      <c r="A11" s="499" t="s">
        <v>283</v>
      </c>
      <c r="B11" s="500"/>
      <c r="C11" s="500"/>
      <c r="D11" s="501"/>
      <c r="E11" s="501"/>
    </row>
    <row r="12" spans="1:5" s="11" customFormat="1" ht="12.75">
      <c r="A12" s="499" t="s">
        <v>697</v>
      </c>
      <c r="B12" s="500"/>
      <c r="C12" s="500"/>
      <c r="D12" s="501"/>
      <c r="E12" s="501"/>
    </row>
    <row r="13" spans="1:5" ht="12.75" customHeight="1">
      <c r="A13" s="503" t="s">
        <v>698</v>
      </c>
      <c r="B13" s="504"/>
      <c r="C13" s="504"/>
      <c r="D13" s="504"/>
      <c r="E13" s="504"/>
    </row>
    <row r="14" spans="1:5" ht="12.75">
      <c r="A14" s="503" t="s">
        <v>284</v>
      </c>
      <c r="B14" s="503"/>
      <c r="C14" s="503"/>
      <c r="D14" s="505"/>
      <c r="E14" s="505"/>
    </row>
    <row r="15" spans="1:5" ht="12.75" customHeight="1">
      <c r="A15" s="4"/>
      <c r="B15" s="502" t="s">
        <v>639</v>
      </c>
      <c r="C15" s="502"/>
      <c r="D15" s="502"/>
      <c r="E15" s="502"/>
    </row>
    <row r="16" spans="1:5" ht="67.5" customHeight="1">
      <c r="A16" s="8" t="s">
        <v>92</v>
      </c>
      <c r="B16" s="9" t="s">
        <v>151</v>
      </c>
      <c r="C16" s="15" t="s">
        <v>286</v>
      </c>
      <c r="D16" s="9" t="s">
        <v>287</v>
      </c>
      <c r="E16" s="9" t="s">
        <v>288</v>
      </c>
    </row>
    <row r="17" spans="1:5" s="2" customFormat="1" ht="12.75">
      <c r="A17" s="36" t="s">
        <v>93</v>
      </c>
      <c r="B17" s="19" t="s">
        <v>276</v>
      </c>
      <c r="C17" s="45"/>
      <c r="D17" s="462">
        <f>D18+D24+D35+D36</f>
        <v>495860</v>
      </c>
      <c r="E17" s="462">
        <f>E18+E24+E35+E36</f>
        <v>502676</v>
      </c>
    </row>
    <row r="18" spans="1:5" s="2" customFormat="1" ht="13.5">
      <c r="A18" s="20" t="s">
        <v>94</v>
      </c>
      <c r="B18" s="25" t="s">
        <v>310</v>
      </c>
      <c r="C18" s="45"/>
      <c r="D18" s="463">
        <f>D19+D20+D21+D22+D23</f>
        <v>74</v>
      </c>
      <c r="E18" s="463">
        <f>E19+E20+E21+E22+E23</f>
        <v>185</v>
      </c>
    </row>
    <row r="19" spans="1:5" s="2" customFormat="1" ht="12.75">
      <c r="A19" s="20" t="s">
        <v>95</v>
      </c>
      <c r="B19" s="49" t="s">
        <v>96</v>
      </c>
      <c r="C19" s="45"/>
      <c r="D19" s="8"/>
      <c r="E19" s="39"/>
    </row>
    <row r="20" spans="1:5" s="2" customFormat="1" ht="12.75">
      <c r="A20" s="20" t="s">
        <v>97</v>
      </c>
      <c r="B20" s="49" t="s">
        <v>214</v>
      </c>
      <c r="C20" s="45"/>
      <c r="D20" s="251">
        <v>74</v>
      </c>
      <c r="E20" s="251">
        <v>185</v>
      </c>
    </row>
    <row r="21" spans="1:5" s="2" customFormat="1" ht="12.75">
      <c r="A21" s="20" t="s">
        <v>98</v>
      </c>
      <c r="B21" s="49" t="s">
        <v>99</v>
      </c>
      <c r="C21" s="45"/>
      <c r="D21" s="8"/>
      <c r="E21" s="39"/>
    </row>
    <row r="22" spans="1:5" s="2" customFormat="1" ht="12.75">
      <c r="A22" s="10" t="s">
        <v>100</v>
      </c>
      <c r="B22" s="49" t="s">
        <v>611</v>
      </c>
      <c r="C22" s="39"/>
      <c r="D22" s="8"/>
      <c r="E22" s="39"/>
    </row>
    <row r="23" spans="1:5" s="35" customFormat="1" ht="12.75" customHeight="1">
      <c r="A23" s="324" t="s">
        <v>188</v>
      </c>
      <c r="B23" s="325" t="s">
        <v>640</v>
      </c>
      <c r="C23" s="16"/>
      <c r="D23" s="16"/>
      <c r="E23" s="53"/>
    </row>
    <row r="24" spans="1:5" s="2" customFormat="1" ht="12.75">
      <c r="A24" s="20" t="s">
        <v>102</v>
      </c>
      <c r="B24" s="25" t="s">
        <v>215</v>
      </c>
      <c r="C24" s="45"/>
      <c r="D24" s="462">
        <f>D25+D26+D27+D28+D29+D30+D31+D32+D33+D34</f>
        <v>495786</v>
      </c>
      <c r="E24" s="462">
        <f>E25+E26+E27+E28+E29+E30+E31+E32+E33+E34</f>
        <v>502491</v>
      </c>
    </row>
    <row r="25" spans="1:5" s="2" customFormat="1" ht="12.75">
      <c r="A25" s="20" t="s">
        <v>103</v>
      </c>
      <c r="B25" s="49" t="s">
        <v>211</v>
      </c>
      <c r="C25" s="45"/>
      <c r="D25" s="43"/>
      <c r="E25" s="39"/>
    </row>
    <row r="26" spans="1:5" s="2" customFormat="1" ht="12.75">
      <c r="A26" s="20" t="s">
        <v>104</v>
      </c>
      <c r="B26" s="49" t="s">
        <v>216</v>
      </c>
      <c r="C26" s="45"/>
      <c r="D26" s="251">
        <v>481527</v>
      </c>
      <c r="E26" s="251">
        <v>489095</v>
      </c>
    </row>
    <row r="27" spans="1:5" s="2" customFormat="1" ht="12.75">
      <c r="A27" s="20" t="s">
        <v>105</v>
      </c>
      <c r="B27" s="49" t="s">
        <v>217</v>
      </c>
      <c r="C27" s="45"/>
      <c r="D27" s="456"/>
      <c r="E27" s="251"/>
    </row>
    <row r="28" spans="1:5" s="2" customFormat="1" ht="12.75">
      <c r="A28" s="20" t="s">
        <v>106</v>
      </c>
      <c r="B28" s="49" t="s">
        <v>218</v>
      </c>
      <c r="C28" s="45"/>
      <c r="D28" s="456"/>
      <c r="E28" s="251"/>
    </row>
    <row r="29" spans="1:5" s="2" customFormat="1" ht="12.75">
      <c r="A29" s="20" t="s">
        <v>108</v>
      </c>
      <c r="B29" s="49" t="s">
        <v>107</v>
      </c>
      <c r="C29" s="45"/>
      <c r="D29" s="251">
        <v>9161</v>
      </c>
      <c r="E29" s="251">
        <v>12204</v>
      </c>
    </row>
    <row r="30" spans="1:5" s="2" customFormat="1" ht="12.75">
      <c r="A30" s="20" t="s">
        <v>110</v>
      </c>
      <c r="B30" s="49" t="s">
        <v>109</v>
      </c>
      <c r="C30" s="45"/>
      <c r="D30" s="456"/>
      <c r="E30" s="251"/>
    </row>
    <row r="31" spans="1:5" s="2" customFormat="1" ht="12.75">
      <c r="A31" s="20" t="s">
        <v>111</v>
      </c>
      <c r="B31" s="49" t="s">
        <v>219</v>
      </c>
      <c r="C31" s="45"/>
      <c r="D31" s="456"/>
      <c r="E31" s="251"/>
    </row>
    <row r="32" spans="1:5" s="2" customFormat="1" ht="12.75">
      <c r="A32" s="20" t="s">
        <v>112</v>
      </c>
      <c r="B32" s="49" t="s">
        <v>221</v>
      </c>
      <c r="C32" s="45"/>
      <c r="D32" s="251">
        <v>5098</v>
      </c>
      <c r="E32" s="251">
        <v>1192</v>
      </c>
    </row>
    <row r="33" spans="1:5" s="2" customFormat="1" ht="12.75">
      <c r="A33" s="20" t="s">
        <v>148</v>
      </c>
      <c r="B33" s="50" t="s">
        <v>316</v>
      </c>
      <c r="C33" s="45"/>
      <c r="D33" s="456"/>
      <c r="E33" s="456"/>
    </row>
    <row r="34" spans="1:5" s="2" customFormat="1" ht="12.75">
      <c r="A34" s="20" t="s">
        <v>220</v>
      </c>
      <c r="B34" s="49" t="s">
        <v>612</v>
      </c>
      <c r="C34" s="45"/>
      <c r="D34" s="456"/>
      <c r="E34" s="456"/>
    </row>
    <row r="35" spans="1:5" s="2" customFormat="1" ht="12.75">
      <c r="A35" s="20" t="s">
        <v>113</v>
      </c>
      <c r="B35" s="25" t="s">
        <v>114</v>
      </c>
      <c r="C35" s="45"/>
      <c r="D35" s="251"/>
      <c r="E35" s="251"/>
    </row>
    <row r="36" spans="1:5" s="2" customFormat="1" ht="12.75">
      <c r="A36" s="20" t="s">
        <v>129</v>
      </c>
      <c r="B36" s="25" t="s">
        <v>223</v>
      </c>
      <c r="C36" s="45"/>
      <c r="D36" s="251"/>
      <c r="E36" s="251"/>
    </row>
    <row r="37" spans="1:5" s="2" customFormat="1" ht="12.75">
      <c r="A37" s="36" t="s">
        <v>121</v>
      </c>
      <c r="B37" s="19" t="s">
        <v>277</v>
      </c>
      <c r="C37" s="45"/>
      <c r="D37" s="251"/>
      <c r="E37" s="251"/>
    </row>
    <row r="38" spans="1:5" s="2" customFormat="1" ht="12.75">
      <c r="A38" s="38" t="s">
        <v>122</v>
      </c>
      <c r="B38" s="27" t="s">
        <v>278</v>
      </c>
      <c r="C38" s="45"/>
      <c r="D38" s="462">
        <f>D39+D45+D46+D53+D54</f>
        <v>56427</v>
      </c>
      <c r="E38" s="462">
        <f>E39+E45+E46+E53+E54</f>
        <v>50944</v>
      </c>
    </row>
    <row r="39" spans="1:5" s="2" customFormat="1" ht="13.5">
      <c r="A39" s="29" t="s">
        <v>94</v>
      </c>
      <c r="B39" s="51" t="s">
        <v>123</v>
      </c>
      <c r="C39" s="45"/>
      <c r="D39" s="464">
        <f>D40+D41+D42+D43+D44</f>
        <v>4176</v>
      </c>
      <c r="E39" s="464">
        <f>E40+E41+E42+E43+E44</f>
        <v>4406</v>
      </c>
    </row>
    <row r="40" spans="1:5" s="2" customFormat="1" ht="12.75">
      <c r="A40" s="29" t="s">
        <v>95</v>
      </c>
      <c r="B40" s="50" t="s">
        <v>124</v>
      </c>
      <c r="C40" s="45"/>
      <c r="D40" s="8"/>
      <c r="E40" s="39"/>
    </row>
    <row r="41" spans="1:5" s="2" customFormat="1" ht="12.75">
      <c r="A41" s="29" t="s">
        <v>97</v>
      </c>
      <c r="B41" s="50" t="s">
        <v>125</v>
      </c>
      <c r="C41" s="45"/>
      <c r="D41" s="251">
        <v>4176</v>
      </c>
      <c r="E41" s="251">
        <v>4406</v>
      </c>
    </row>
    <row r="42" spans="1:5" s="2" customFormat="1" ht="12.75">
      <c r="A42" s="29" t="s">
        <v>98</v>
      </c>
      <c r="B42" s="50" t="s">
        <v>315</v>
      </c>
      <c r="C42" s="45"/>
      <c r="D42" s="8"/>
      <c r="E42" s="39"/>
    </row>
    <row r="43" spans="1:5" s="2" customFormat="1" ht="12.75">
      <c r="A43" s="29" t="s">
        <v>100</v>
      </c>
      <c r="B43" s="50" t="s">
        <v>317</v>
      </c>
      <c r="C43" s="45"/>
      <c r="D43" s="8"/>
      <c r="E43" s="39"/>
    </row>
    <row r="44" spans="1:5" s="2" customFormat="1" ht="12.75" customHeight="1">
      <c r="A44" s="29" t="s">
        <v>188</v>
      </c>
      <c r="B44" s="52" t="s">
        <v>318</v>
      </c>
      <c r="C44" s="45"/>
      <c r="D44" s="8"/>
      <c r="E44" s="39"/>
    </row>
    <row r="45" spans="1:5" s="2" customFormat="1" ht="12.75">
      <c r="A45" s="29" t="s">
        <v>102</v>
      </c>
      <c r="B45" s="32" t="s">
        <v>126</v>
      </c>
      <c r="C45" s="45"/>
      <c r="D45" s="8"/>
      <c r="E45" s="39"/>
    </row>
    <row r="46" spans="1:5" s="2" customFormat="1" ht="13.5">
      <c r="A46" s="29" t="s">
        <v>113</v>
      </c>
      <c r="B46" s="32" t="s">
        <v>319</v>
      </c>
      <c r="C46" s="39"/>
      <c r="D46" s="463">
        <f>D47+D48+D49+D50+D51+D52</f>
        <v>35681</v>
      </c>
      <c r="E46" s="464">
        <f>E47+E48+E49+E50+E51+E52</f>
        <v>42709</v>
      </c>
    </row>
    <row r="47" spans="1:5" s="35" customFormat="1" ht="12.75" customHeight="1">
      <c r="A47" s="326" t="s">
        <v>115</v>
      </c>
      <c r="B47" s="327" t="s">
        <v>641</v>
      </c>
      <c r="C47" s="33"/>
      <c r="D47" s="16"/>
      <c r="E47" s="53"/>
    </row>
    <row r="48" spans="1:5" s="2" customFormat="1" ht="12.75">
      <c r="A48" s="30" t="s">
        <v>320</v>
      </c>
      <c r="B48" s="50" t="s">
        <v>224</v>
      </c>
      <c r="C48" s="45"/>
      <c r="D48" s="251"/>
      <c r="E48" s="455"/>
    </row>
    <row r="49" spans="1:5" s="2" customFormat="1" ht="12.75">
      <c r="A49" s="29" t="s">
        <v>117</v>
      </c>
      <c r="B49" s="50" t="s">
        <v>128</v>
      </c>
      <c r="C49" s="45"/>
      <c r="D49" s="251"/>
      <c r="E49" s="455"/>
    </row>
    <row r="50" spans="1:5" s="2" customFormat="1" ht="12.75" customHeight="1">
      <c r="A50" s="29" t="s">
        <v>118</v>
      </c>
      <c r="B50" s="52" t="s">
        <v>321</v>
      </c>
      <c r="C50" s="45"/>
      <c r="D50" s="251"/>
      <c r="E50" s="455"/>
    </row>
    <row r="51" spans="1:5" s="2" customFormat="1" ht="12.75">
      <c r="A51" s="29" t="s">
        <v>119</v>
      </c>
      <c r="B51" s="50" t="s">
        <v>322</v>
      </c>
      <c r="C51" s="45"/>
      <c r="D51" s="251">
        <v>35681</v>
      </c>
      <c r="E51" s="251">
        <v>32832</v>
      </c>
    </row>
    <row r="52" spans="1:5" s="2" customFormat="1" ht="12.75">
      <c r="A52" s="29" t="s">
        <v>120</v>
      </c>
      <c r="B52" s="50" t="s">
        <v>127</v>
      </c>
      <c r="C52" s="45"/>
      <c r="D52" s="251"/>
      <c r="E52" s="251">
        <v>9877</v>
      </c>
    </row>
    <row r="53" spans="1:5" s="2" customFormat="1" ht="12.75">
      <c r="A53" s="29" t="s">
        <v>129</v>
      </c>
      <c r="B53" s="32" t="s">
        <v>130</v>
      </c>
      <c r="C53" s="24"/>
      <c r="D53" s="28"/>
      <c r="E53" s="31"/>
    </row>
    <row r="54" spans="1:5" s="2" customFormat="1" ht="13.5">
      <c r="A54" s="29" t="s">
        <v>131</v>
      </c>
      <c r="B54" s="32" t="s">
        <v>132</v>
      </c>
      <c r="C54" s="24"/>
      <c r="D54" s="458">
        <v>16570</v>
      </c>
      <c r="E54" s="459">
        <v>3829</v>
      </c>
    </row>
    <row r="55" spans="1:5" s="2" customFormat="1" ht="12.75">
      <c r="A55" s="20"/>
      <c r="B55" s="19" t="s">
        <v>225</v>
      </c>
      <c r="C55" s="8"/>
      <c r="D55" s="465">
        <f>D17+D37+D38</f>
        <v>552287</v>
      </c>
      <c r="E55" s="454">
        <f>E17+E37+E38</f>
        <v>553620</v>
      </c>
    </row>
    <row r="56" spans="1:5" s="2" customFormat="1" ht="12.75">
      <c r="A56" s="36" t="s">
        <v>133</v>
      </c>
      <c r="B56" s="19" t="s">
        <v>279</v>
      </c>
      <c r="C56" s="19"/>
      <c r="D56" s="454">
        <f>D57+D58+D59+D60</f>
        <v>496664</v>
      </c>
      <c r="E56" s="454">
        <f>E57+E58+E59+E60</f>
        <v>509620</v>
      </c>
    </row>
    <row r="57" spans="1:5" s="2" customFormat="1" ht="12.75">
      <c r="A57" s="20" t="s">
        <v>94</v>
      </c>
      <c r="B57" s="25" t="s">
        <v>134</v>
      </c>
      <c r="C57" s="21"/>
      <c r="D57" s="10">
        <v>3680</v>
      </c>
      <c r="E57" s="16"/>
    </row>
    <row r="58" spans="1:5" s="2" customFormat="1" ht="12.75">
      <c r="A58" s="44" t="s">
        <v>102</v>
      </c>
      <c r="B58" s="25" t="s">
        <v>135</v>
      </c>
      <c r="C58" s="47"/>
      <c r="D58" s="37">
        <v>491101</v>
      </c>
      <c r="E58" s="37">
        <v>507082</v>
      </c>
    </row>
    <row r="59" spans="1:5" s="2" customFormat="1" ht="12.75" customHeight="1">
      <c r="A59" s="20" t="s">
        <v>113</v>
      </c>
      <c r="B59" s="53" t="s">
        <v>323</v>
      </c>
      <c r="C59" s="196"/>
      <c r="D59" s="197"/>
      <c r="E59" s="197"/>
    </row>
    <row r="60" spans="1:5" s="2" customFormat="1" ht="12.75">
      <c r="A60" s="20" t="s">
        <v>324</v>
      </c>
      <c r="B60" s="25" t="s">
        <v>136</v>
      </c>
      <c r="C60" s="21"/>
      <c r="D60" s="10">
        <v>1883</v>
      </c>
      <c r="E60" s="10">
        <v>2538</v>
      </c>
    </row>
    <row r="61" spans="1:5" s="2" customFormat="1" ht="12.75">
      <c r="A61" s="36" t="s">
        <v>137</v>
      </c>
      <c r="B61" s="19" t="s">
        <v>280</v>
      </c>
      <c r="C61" s="46"/>
      <c r="D61" s="454">
        <f>D62+D66</f>
        <v>55563</v>
      </c>
      <c r="E61" s="454">
        <f>E62+E66</f>
        <v>34123</v>
      </c>
    </row>
    <row r="62" spans="1:5" s="2" customFormat="1" ht="13.5">
      <c r="A62" s="20" t="s">
        <v>94</v>
      </c>
      <c r="B62" s="25" t="s">
        <v>138</v>
      </c>
      <c r="C62" s="21"/>
      <c r="D62" s="466">
        <f>D63+D64+D65</f>
        <v>0</v>
      </c>
      <c r="E62" s="466">
        <f>E63+E64+E65</f>
        <v>0</v>
      </c>
    </row>
    <row r="63" spans="1:5" s="2" customFormat="1" ht="12.75">
      <c r="A63" s="20" t="s">
        <v>95</v>
      </c>
      <c r="B63" s="49" t="s">
        <v>325</v>
      </c>
      <c r="C63" s="13"/>
      <c r="D63" s="41"/>
      <c r="E63" s="31"/>
    </row>
    <row r="64" spans="1:5" s="2" customFormat="1" ht="12.75">
      <c r="A64" s="20" t="s">
        <v>97</v>
      </c>
      <c r="B64" s="49" t="s">
        <v>139</v>
      </c>
      <c r="C64" s="13"/>
      <c r="D64" s="10"/>
      <c r="E64" s="16"/>
    </row>
    <row r="65" spans="1:5" s="2" customFormat="1" ht="12.75">
      <c r="A65" s="20" t="s">
        <v>326</v>
      </c>
      <c r="B65" s="49" t="s">
        <v>140</v>
      </c>
      <c r="C65" s="13"/>
      <c r="D65" s="10"/>
      <c r="E65" s="26"/>
    </row>
    <row r="66" spans="1:5" s="2" customFormat="1" ht="13.5">
      <c r="A66" s="29" t="s">
        <v>102</v>
      </c>
      <c r="B66" s="32" t="s">
        <v>141</v>
      </c>
      <c r="C66" s="24"/>
      <c r="D66" s="467">
        <f>D67+D68+D69+D70+D71+D72+D75+D76+D77+D78+D79+D80</f>
        <v>55563</v>
      </c>
      <c r="E66" s="466">
        <f>E67+E68+E69+E70+E71+E72+E75+E76+E77+E78+E79+E80</f>
        <v>34123</v>
      </c>
    </row>
    <row r="67" spans="1:5" s="2" customFormat="1" ht="12.75">
      <c r="A67" s="20" t="s">
        <v>103</v>
      </c>
      <c r="B67" s="49" t="s">
        <v>142</v>
      </c>
      <c r="C67" s="13"/>
      <c r="D67" s="10"/>
      <c r="E67" s="16"/>
    </row>
    <row r="68" spans="1:5" s="2" customFormat="1" ht="12.75">
      <c r="A68" s="20" t="s">
        <v>104</v>
      </c>
      <c r="B68" s="49" t="s">
        <v>327</v>
      </c>
      <c r="C68" s="13"/>
      <c r="D68" s="41"/>
      <c r="E68" s="31"/>
    </row>
    <row r="69" spans="1:5" s="2" customFormat="1" ht="12.75">
      <c r="A69" s="20" t="s">
        <v>105</v>
      </c>
      <c r="B69" s="49" t="s">
        <v>328</v>
      </c>
      <c r="C69" s="13"/>
      <c r="D69" s="41"/>
      <c r="E69" s="31"/>
    </row>
    <row r="70" spans="1:5" s="2" customFormat="1" ht="12.75">
      <c r="A70" s="20" t="s">
        <v>106</v>
      </c>
      <c r="B70" s="50" t="s">
        <v>329</v>
      </c>
      <c r="C70" s="13"/>
      <c r="D70" s="28"/>
      <c r="E70" s="31"/>
    </row>
    <row r="71" spans="1:5" s="35" customFormat="1" ht="12.75">
      <c r="A71" s="10" t="s">
        <v>108</v>
      </c>
      <c r="B71" s="49" t="s">
        <v>642</v>
      </c>
      <c r="C71" s="16"/>
      <c r="D71" s="31"/>
      <c r="E71" s="53"/>
    </row>
    <row r="72" spans="1:5" s="2" customFormat="1" ht="12.75">
      <c r="A72" s="20" t="s">
        <v>110</v>
      </c>
      <c r="B72" s="50" t="s">
        <v>143</v>
      </c>
      <c r="C72" s="13"/>
      <c r="D72" s="468">
        <f>D73+D74</f>
        <v>0</v>
      </c>
      <c r="E72" s="468">
        <f>E73+E74</f>
        <v>0</v>
      </c>
    </row>
    <row r="73" spans="1:5" s="2" customFormat="1" ht="12.75">
      <c r="A73" s="29" t="s">
        <v>643</v>
      </c>
      <c r="B73" s="54" t="s">
        <v>144</v>
      </c>
      <c r="C73" s="24"/>
      <c r="D73" s="5"/>
      <c r="E73" s="31"/>
    </row>
    <row r="74" spans="1:5" s="2" customFormat="1" ht="12.75">
      <c r="A74" s="29" t="s">
        <v>644</v>
      </c>
      <c r="B74" s="54" t="s">
        <v>145</v>
      </c>
      <c r="C74" s="24"/>
      <c r="D74" s="5"/>
      <c r="E74" s="23"/>
    </row>
    <row r="75" spans="1:5" s="2" customFormat="1" ht="12.75">
      <c r="A75" s="29" t="s">
        <v>111</v>
      </c>
      <c r="B75" s="50" t="s">
        <v>226</v>
      </c>
      <c r="C75" s="13"/>
      <c r="D75" s="28"/>
      <c r="E75" s="23"/>
    </row>
    <row r="76" spans="1:5" s="2" customFormat="1" ht="12.75">
      <c r="A76" s="29" t="s">
        <v>112</v>
      </c>
      <c r="B76" s="50" t="s">
        <v>330</v>
      </c>
      <c r="C76" s="13"/>
      <c r="D76" s="42"/>
      <c r="E76" s="31"/>
    </row>
    <row r="77" spans="1:5" s="2" customFormat="1" ht="12.75">
      <c r="A77" s="20" t="s">
        <v>148</v>
      </c>
      <c r="B77" s="49" t="s">
        <v>146</v>
      </c>
      <c r="C77" s="13"/>
      <c r="D77" s="10">
        <v>11041</v>
      </c>
      <c r="E77" s="10">
        <v>2675</v>
      </c>
    </row>
    <row r="78" spans="1:5" s="2" customFormat="1" ht="12.75">
      <c r="A78" s="29" t="s">
        <v>220</v>
      </c>
      <c r="B78" s="49" t="s">
        <v>147</v>
      </c>
      <c r="C78" s="13"/>
      <c r="D78" s="10"/>
      <c r="E78" s="10"/>
    </row>
    <row r="79" spans="1:5" s="2" customFormat="1" ht="12.75">
      <c r="A79" s="20" t="s">
        <v>645</v>
      </c>
      <c r="B79" s="50" t="s">
        <v>331</v>
      </c>
      <c r="C79" s="13"/>
      <c r="D79" s="28">
        <v>35779</v>
      </c>
      <c r="E79" s="28">
        <v>30157</v>
      </c>
    </row>
    <row r="80" spans="1:5" s="2" customFormat="1" ht="12.75">
      <c r="A80" s="20" t="s">
        <v>646</v>
      </c>
      <c r="B80" s="49" t="s">
        <v>227</v>
      </c>
      <c r="C80" s="13"/>
      <c r="D80" s="10">
        <v>8743</v>
      </c>
      <c r="E80" s="10">
        <v>1291</v>
      </c>
    </row>
    <row r="81" spans="1:5" s="2" customFormat="1" ht="12.75">
      <c r="A81" s="36" t="s">
        <v>149</v>
      </c>
      <c r="B81" s="19" t="s">
        <v>281</v>
      </c>
      <c r="C81" s="46"/>
      <c r="D81" s="454">
        <f>D82+D83+D86+D87</f>
        <v>60</v>
      </c>
      <c r="E81" s="454">
        <f>E82+E83+E86+E87</f>
        <v>9877</v>
      </c>
    </row>
    <row r="82" spans="1:5" s="2" customFormat="1" ht="12.75">
      <c r="A82" s="20" t="s">
        <v>94</v>
      </c>
      <c r="B82" s="25" t="s">
        <v>332</v>
      </c>
      <c r="C82" s="21"/>
      <c r="D82" s="10"/>
      <c r="E82" s="10"/>
    </row>
    <row r="83" spans="1:5" s="2" customFormat="1" ht="13.5">
      <c r="A83" s="20" t="s">
        <v>102</v>
      </c>
      <c r="B83" s="25" t="s">
        <v>150</v>
      </c>
      <c r="C83" s="21"/>
      <c r="D83" s="457">
        <f>D84+D85</f>
        <v>0</v>
      </c>
      <c r="E83" s="457">
        <f>E84+E85</f>
        <v>0</v>
      </c>
    </row>
    <row r="84" spans="1:5" s="2" customFormat="1" ht="12.75">
      <c r="A84" s="20" t="s">
        <v>103</v>
      </c>
      <c r="B84" s="49" t="s">
        <v>228</v>
      </c>
      <c r="C84" s="13"/>
      <c r="D84" s="10"/>
      <c r="E84" s="10"/>
    </row>
    <row r="85" spans="1:5" s="2" customFormat="1" ht="12.75">
      <c r="A85" s="20" t="s">
        <v>104</v>
      </c>
      <c r="B85" s="49" t="s">
        <v>179</v>
      </c>
      <c r="C85" s="13"/>
      <c r="D85" s="10"/>
      <c r="E85" s="10"/>
    </row>
    <row r="86" spans="1:5" s="2" customFormat="1" ht="12.75">
      <c r="A86" s="29" t="s">
        <v>113</v>
      </c>
      <c r="B86" s="32" t="s">
        <v>333</v>
      </c>
      <c r="C86" s="24"/>
      <c r="D86" s="28"/>
      <c r="E86" s="28"/>
    </row>
    <row r="87" spans="1:5" s="2" customFormat="1" ht="13.5">
      <c r="A87" s="44" t="s">
        <v>129</v>
      </c>
      <c r="B87" s="25" t="s">
        <v>229</v>
      </c>
      <c r="C87" s="21"/>
      <c r="D87" s="466">
        <f>D88+D89</f>
        <v>60</v>
      </c>
      <c r="E87" s="466">
        <f>E88+E89</f>
        <v>9877</v>
      </c>
    </row>
    <row r="88" spans="1:5" s="2" customFormat="1" ht="12.75">
      <c r="A88" s="20" t="s">
        <v>206</v>
      </c>
      <c r="B88" s="49" t="s">
        <v>334</v>
      </c>
      <c r="C88" s="13"/>
      <c r="D88" s="460">
        <v>-9817</v>
      </c>
      <c r="E88" s="10">
        <v>5598</v>
      </c>
    </row>
    <row r="89" spans="1:5" s="2" customFormat="1" ht="12.75">
      <c r="A89" s="20" t="s">
        <v>207</v>
      </c>
      <c r="B89" s="49" t="s">
        <v>335</v>
      </c>
      <c r="C89" s="13"/>
      <c r="D89" s="10">
        <v>9877</v>
      </c>
      <c r="E89" s="10">
        <v>4279</v>
      </c>
    </row>
    <row r="90" spans="1:5" s="2" customFormat="1" ht="12.75">
      <c r="A90" s="36" t="s">
        <v>176</v>
      </c>
      <c r="B90" s="19" t="s">
        <v>336</v>
      </c>
      <c r="C90" s="48"/>
      <c r="D90" s="9"/>
      <c r="E90" s="9"/>
    </row>
    <row r="91" spans="1:5" s="2" customFormat="1" ht="34.5" customHeight="1">
      <c r="A91" s="9"/>
      <c r="B91" s="40" t="s">
        <v>337</v>
      </c>
      <c r="C91" s="198"/>
      <c r="D91" s="469">
        <f>D56+D61+D81+D90</f>
        <v>552287</v>
      </c>
      <c r="E91" s="470">
        <f>E56+E61+E81+E90</f>
        <v>553620</v>
      </c>
    </row>
    <row r="92" spans="1:5" s="2" customFormat="1" ht="12.75">
      <c r="A92" s="6"/>
      <c r="B92" s="7"/>
      <c r="C92" s="7"/>
      <c r="D92" s="3"/>
      <c r="E92" s="3"/>
    </row>
    <row r="93" spans="1:5" s="56" customFormat="1" ht="12.75">
      <c r="A93" s="67"/>
      <c r="B93" s="69" t="s">
        <v>10</v>
      </c>
      <c r="C93" s="67" t="s">
        <v>619</v>
      </c>
      <c r="E93" s="70" t="s">
        <v>11</v>
      </c>
    </row>
    <row r="94" spans="2:5" s="56" customFormat="1" ht="25.5" customHeight="1">
      <c r="B94" s="217" t="s">
        <v>365</v>
      </c>
      <c r="C94" s="71" t="s">
        <v>338</v>
      </c>
      <c r="E94" s="72" t="s">
        <v>339</v>
      </c>
    </row>
    <row r="95" s="2" customFormat="1" ht="12.75">
      <c r="C95" s="3"/>
    </row>
    <row r="96" s="35" customFormat="1" ht="12.75">
      <c r="A96" s="34"/>
    </row>
    <row r="97" s="35" customFormat="1" ht="25.5" customHeight="1"/>
    <row r="98" s="2" customFormat="1" ht="12.75"/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</sheetData>
  <sheetProtection/>
  <mergeCells count="11">
    <mergeCell ref="A11:E11"/>
    <mergeCell ref="A3:E4"/>
    <mergeCell ref="A5:E5"/>
    <mergeCell ref="A6:E6"/>
    <mergeCell ref="A7:E7"/>
    <mergeCell ref="A12:E12"/>
    <mergeCell ref="B15:E15"/>
    <mergeCell ref="A13:E13"/>
    <mergeCell ref="A14:E14"/>
    <mergeCell ref="A8:E8"/>
    <mergeCell ref="A10:C10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SheetLayoutView="100" zoomScalePageLayoutView="0" workbookViewId="0" topLeftCell="A1">
      <selection activeCell="I30" sqref="I30"/>
    </sheetView>
  </sheetViews>
  <sheetFormatPr defaultColWidth="9.140625" defaultRowHeight="12.75"/>
  <cols>
    <col min="1" max="1" width="5.140625" style="161" customWidth="1"/>
    <col min="2" max="2" width="1.421875" style="161" customWidth="1"/>
    <col min="3" max="3" width="35.421875" style="161" customWidth="1"/>
    <col min="4" max="7" width="12.421875" style="161" customWidth="1"/>
    <col min="8" max="16384" width="9.140625" style="161" customWidth="1"/>
  </cols>
  <sheetData>
    <row r="1" spans="1:9" ht="12.75">
      <c r="A1" s="139"/>
      <c r="B1" s="139"/>
      <c r="C1" s="139"/>
      <c r="D1" s="684" t="s">
        <v>497</v>
      </c>
      <c r="E1" s="684"/>
      <c r="F1" s="684"/>
      <c r="G1" s="684"/>
      <c r="I1" s="111"/>
    </row>
    <row r="2" spans="1:9" ht="12.75">
      <c r="A2" s="139"/>
      <c r="B2" s="138"/>
      <c r="C2" s="139"/>
      <c r="D2" s="138" t="s">
        <v>35</v>
      </c>
      <c r="E2" s="138"/>
      <c r="F2" s="138"/>
      <c r="G2" s="216"/>
      <c r="I2" s="166"/>
    </row>
    <row r="3" spans="1:7" ht="12.75">
      <c r="A3" s="139"/>
      <c r="B3" s="139"/>
      <c r="C3" s="139"/>
      <c r="D3" s="139"/>
      <c r="E3" s="139"/>
      <c r="F3" s="139"/>
      <c r="G3" s="139"/>
    </row>
    <row r="4" spans="1:7" ht="30.75" customHeight="1">
      <c r="A4" s="685" t="s">
        <v>514</v>
      </c>
      <c r="B4" s="685"/>
      <c r="C4" s="685"/>
      <c r="D4" s="685"/>
      <c r="E4" s="685"/>
      <c r="F4" s="685"/>
      <c r="G4" s="685"/>
    </row>
    <row r="5" spans="1:9" s="165" customFormat="1" ht="17.25" customHeight="1">
      <c r="A5" s="619" t="s">
        <v>620</v>
      </c>
      <c r="B5" s="619"/>
      <c r="C5" s="619"/>
      <c r="D5" s="619"/>
      <c r="E5" s="619"/>
      <c r="F5" s="619"/>
      <c r="G5" s="619"/>
      <c r="H5" s="89"/>
      <c r="I5" s="89"/>
    </row>
    <row r="6" spans="1:9" s="165" customFormat="1" ht="12.75">
      <c r="A6" s="676" t="s">
        <v>313</v>
      </c>
      <c r="B6" s="676"/>
      <c r="C6" s="676"/>
      <c r="D6" s="676"/>
      <c r="E6" s="676"/>
      <c r="F6" s="676"/>
      <c r="G6" s="676"/>
      <c r="H6" s="212"/>
      <c r="I6" s="212"/>
    </row>
    <row r="7" spans="1:7" ht="12.75">
      <c r="A7" s="139"/>
      <c r="B7" s="139"/>
      <c r="C7" s="139"/>
      <c r="D7" s="139"/>
      <c r="E7" s="139"/>
      <c r="F7" s="139"/>
      <c r="G7" s="139"/>
    </row>
    <row r="8" spans="1:7" ht="12.75">
      <c r="A8" s="686" t="s">
        <v>515</v>
      </c>
      <c r="B8" s="686"/>
      <c r="C8" s="686"/>
      <c r="D8" s="686"/>
      <c r="E8" s="686"/>
      <c r="F8" s="686"/>
      <c r="G8" s="686"/>
    </row>
    <row r="9" spans="1:7" ht="12.75">
      <c r="A9" s="139"/>
      <c r="B9" s="139"/>
      <c r="C9" s="139"/>
      <c r="D9" s="139"/>
      <c r="E9" s="139"/>
      <c r="F9" s="139"/>
      <c r="G9" s="139"/>
    </row>
    <row r="10" spans="1:7" ht="38.25" customHeight="1">
      <c r="A10" s="699" t="s">
        <v>92</v>
      </c>
      <c r="B10" s="700" t="s">
        <v>272</v>
      </c>
      <c r="C10" s="701"/>
      <c r="D10" s="699" t="s">
        <v>287</v>
      </c>
      <c r="E10" s="699"/>
      <c r="F10" s="699" t="s">
        <v>288</v>
      </c>
      <c r="G10" s="699"/>
    </row>
    <row r="11" spans="1:7" ht="26.25">
      <c r="A11" s="699"/>
      <c r="B11" s="702"/>
      <c r="C11" s="703"/>
      <c r="D11" s="146" t="s">
        <v>501</v>
      </c>
      <c r="E11" s="146" t="s">
        <v>516</v>
      </c>
      <c r="F11" s="146" t="s">
        <v>501</v>
      </c>
      <c r="G11" s="146" t="s">
        <v>516</v>
      </c>
    </row>
    <row r="12" spans="1:7" ht="12.75">
      <c r="A12" s="147">
        <v>1</v>
      </c>
      <c r="B12" s="695">
        <v>2</v>
      </c>
      <c r="C12" s="696"/>
      <c r="D12" s="147">
        <v>3</v>
      </c>
      <c r="E12" s="147">
        <v>4</v>
      </c>
      <c r="F12" s="147">
        <v>5</v>
      </c>
      <c r="G12" s="147">
        <v>6</v>
      </c>
    </row>
    <row r="13" spans="1:7" ht="37.5" customHeight="1">
      <c r="A13" s="146" t="s">
        <v>181</v>
      </c>
      <c r="B13" s="697" t="s">
        <v>517</v>
      </c>
      <c r="C13" s="698"/>
      <c r="D13" s="488">
        <f>(SUM(D14:D17))-D18</f>
        <v>0</v>
      </c>
      <c r="E13" s="488">
        <f>(SUM(E14:E17))-E18</f>
        <v>0</v>
      </c>
      <c r="F13" s="488">
        <f>(SUM(F14:F17))-F18</f>
        <v>0</v>
      </c>
      <c r="G13" s="488">
        <f>(SUM(G14:G17))-G18</f>
        <v>0</v>
      </c>
    </row>
    <row r="14" spans="1:7" ht="12.75">
      <c r="A14" s="147" t="s">
        <v>250</v>
      </c>
      <c r="B14" s="148"/>
      <c r="C14" s="149" t="s">
        <v>62</v>
      </c>
      <c r="D14" s="147"/>
      <c r="E14" s="147"/>
      <c r="F14" s="147"/>
      <c r="G14" s="147"/>
    </row>
    <row r="15" spans="1:7" ht="12.75">
      <c r="A15" s="147" t="s">
        <v>251</v>
      </c>
      <c r="B15" s="148"/>
      <c r="C15" s="149" t="s">
        <v>518</v>
      </c>
      <c r="D15" s="147"/>
      <c r="E15" s="147"/>
      <c r="F15" s="147"/>
      <c r="G15" s="147"/>
    </row>
    <row r="16" spans="1:7" ht="12.75">
      <c r="A16" s="147" t="s">
        <v>252</v>
      </c>
      <c r="B16" s="148"/>
      <c r="C16" s="149" t="s">
        <v>519</v>
      </c>
      <c r="D16" s="147"/>
      <c r="E16" s="147"/>
      <c r="F16" s="147"/>
      <c r="G16" s="147"/>
    </row>
    <row r="17" spans="1:7" ht="12.75">
      <c r="A17" s="147" t="s">
        <v>263</v>
      </c>
      <c r="B17" s="148"/>
      <c r="C17" s="149" t="s">
        <v>520</v>
      </c>
      <c r="D17" s="147"/>
      <c r="E17" s="147"/>
      <c r="F17" s="147"/>
      <c r="G17" s="147"/>
    </row>
    <row r="18" spans="1:7" ht="12.75" customHeight="1">
      <c r="A18" s="150" t="s">
        <v>269</v>
      </c>
      <c r="B18" s="148"/>
      <c r="C18" s="149" t="s">
        <v>521</v>
      </c>
      <c r="D18" s="147"/>
      <c r="E18" s="147"/>
      <c r="F18" s="147"/>
      <c r="G18" s="147"/>
    </row>
    <row r="19" spans="1:7" ht="25.5" customHeight="1">
      <c r="A19" s="146" t="s">
        <v>182</v>
      </c>
      <c r="B19" s="697" t="s">
        <v>522</v>
      </c>
      <c r="C19" s="698"/>
      <c r="D19" s="488">
        <f>(SUM(D20:D23))-D24</f>
        <v>0</v>
      </c>
      <c r="E19" s="488">
        <f>(SUM(E20:E23))-E24</f>
        <v>0</v>
      </c>
      <c r="F19" s="488">
        <f>(SUM(F20:F23))-F24</f>
        <v>0</v>
      </c>
      <c r="G19" s="488">
        <f>(SUM(G20:G23))-G24</f>
        <v>0</v>
      </c>
    </row>
    <row r="20" spans="1:7" ht="12.75">
      <c r="A20" s="147" t="s">
        <v>523</v>
      </c>
      <c r="B20" s="148"/>
      <c r="C20" s="149" t="s">
        <v>524</v>
      </c>
      <c r="D20" s="147"/>
      <c r="E20" s="147"/>
      <c r="F20" s="147"/>
      <c r="G20" s="147"/>
    </row>
    <row r="21" spans="1:7" ht="12.75">
      <c r="A21" s="147" t="s">
        <v>525</v>
      </c>
      <c r="B21" s="148"/>
      <c r="C21" s="149" t="s">
        <v>518</v>
      </c>
      <c r="D21" s="147"/>
      <c r="E21" s="147"/>
      <c r="F21" s="147"/>
      <c r="G21" s="147"/>
    </row>
    <row r="22" spans="1:7" ht="12.75">
      <c r="A22" s="147" t="s">
        <v>526</v>
      </c>
      <c r="B22" s="148"/>
      <c r="C22" s="149" t="s">
        <v>519</v>
      </c>
      <c r="D22" s="147"/>
      <c r="E22" s="147"/>
      <c r="F22" s="147"/>
      <c r="G22" s="147"/>
    </row>
    <row r="23" spans="1:7" ht="12.75" customHeight="1">
      <c r="A23" s="147" t="s">
        <v>527</v>
      </c>
      <c r="B23" s="148"/>
      <c r="C23" s="149" t="s">
        <v>520</v>
      </c>
      <c r="D23" s="147"/>
      <c r="E23" s="147"/>
      <c r="F23" s="147"/>
      <c r="G23" s="147"/>
    </row>
    <row r="24" spans="1:7" ht="12.75">
      <c r="A24" s="150" t="s">
        <v>435</v>
      </c>
      <c r="B24" s="148"/>
      <c r="C24" s="149" t="s">
        <v>521</v>
      </c>
      <c r="D24" s="147"/>
      <c r="E24" s="147"/>
      <c r="F24" s="147"/>
      <c r="G24" s="147"/>
    </row>
    <row r="25" spans="1:7" ht="25.5" customHeight="1">
      <c r="A25" s="146" t="s">
        <v>528</v>
      </c>
      <c r="B25" s="697" t="s">
        <v>529</v>
      </c>
      <c r="C25" s="698"/>
      <c r="D25" s="488">
        <f>D26+D27+D28+D29-D30+D31+D32</f>
        <v>16570</v>
      </c>
      <c r="E25" s="488">
        <f>E26+E27+E28+E29-E30+E31+E32</f>
        <v>0</v>
      </c>
      <c r="F25" s="488">
        <f>F26+F27+F28+F29-F30+F31+F32</f>
        <v>3829</v>
      </c>
      <c r="G25" s="488">
        <f>G26+G27+G28+G29-G30+G31+G32</f>
        <v>0</v>
      </c>
    </row>
    <row r="26" spans="1:7" ht="12.75">
      <c r="A26" s="147" t="s">
        <v>530</v>
      </c>
      <c r="B26" s="148"/>
      <c r="C26" s="149" t="s">
        <v>524</v>
      </c>
      <c r="D26" s="147">
        <v>16570</v>
      </c>
      <c r="E26" s="147"/>
      <c r="F26" s="147">
        <v>3829</v>
      </c>
      <c r="G26" s="147"/>
    </row>
    <row r="27" spans="1:7" ht="12.75">
      <c r="A27" s="147" t="s">
        <v>531</v>
      </c>
      <c r="B27" s="148"/>
      <c r="C27" s="149" t="s">
        <v>518</v>
      </c>
      <c r="D27" s="147"/>
      <c r="E27" s="147"/>
      <c r="F27" s="147"/>
      <c r="G27" s="147"/>
    </row>
    <row r="28" spans="1:7" ht="12.75">
      <c r="A28" s="147" t="s">
        <v>532</v>
      </c>
      <c r="B28" s="148"/>
      <c r="C28" s="151" t="s">
        <v>519</v>
      </c>
      <c r="D28" s="147"/>
      <c r="E28" s="147"/>
      <c r="F28" s="147"/>
      <c r="G28" s="147"/>
    </row>
    <row r="29" spans="1:7" ht="12.75">
      <c r="A29" s="147" t="s">
        <v>533</v>
      </c>
      <c r="B29" s="148"/>
      <c r="C29" s="149" t="s">
        <v>520</v>
      </c>
      <c r="D29" s="147"/>
      <c r="E29" s="147"/>
      <c r="F29" s="147"/>
      <c r="G29" s="147"/>
    </row>
    <row r="30" spans="1:7" ht="12.75" customHeight="1">
      <c r="A30" s="152" t="s">
        <v>262</v>
      </c>
      <c r="B30" s="148"/>
      <c r="C30" s="149" t="s">
        <v>521</v>
      </c>
      <c r="D30" s="147"/>
      <c r="E30" s="147"/>
      <c r="F30" s="147"/>
      <c r="G30" s="147"/>
    </row>
    <row r="31" spans="1:7" ht="12.75" customHeight="1">
      <c r="A31" s="147" t="s">
        <v>534</v>
      </c>
      <c r="B31" s="148"/>
      <c r="C31" s="149" t="s">
        <v>535</v>
      </c>
      <c r="D31" s="147"/>
      <c r="E31" s="147"/>
      <c r="F31" s="147"/>
      <c r="G31" s="147"/>
    </row>
    <row r="32" spans="1:7" ht="12.75">
      <c r="A32" s="147" t="s">
        <v>536</v>
      </c>
      <c r="B32" s="148"/>
      <c r="C32" s="149" t="s">
        <v>537</v>
      </c>
      <c r="D32" s="147"/>
      <c r="E32" s="147"/>
      <c r="F32" s="147"/>
      <c r="G32" s="147"/>
    </row>
    <row r="33" spans="1:7" ht="12.75" customHeight="1">
      <c r="A33" s="153" t="s">
        <v>184</v>
      </c>
      <c r="B33" s="692" t="s">
        <v>538</v>
      </c>
      <c r="C33" s="693"/>
      <c r="D33" s="489">
        <f>SUM(D13,D19,D25)</f>
        <v>16570</v>
      </c>
      <c r="E33" s="489">
        <f>SUM(E13,E19,E25)</f>
        <v>0</v>
      </c>
      <c r="F33" s="489">
        <f>SUM(F13,F19,F25)</f>
        <v>3829</v>
      </c>
      <c r="G33" s="489">
        <f>SUM(G13,G19,G25)</f>
        <v>0</v>
      </c>
    </row>
    <row r="34" spans="1:7" ht="12.75">
      <c r="A34" s="17" t="s">
        <v>539</v>
      </c>
      <c r="B34" s="694" t="s">
        <v>540</v>
      </c>
      <c r="C34" s="694"/>
      <c r="D34" s="17"/>
      <c r="E34" s="17"/>
      <c r="F34" s="17"/>
      <c r="G34" s="17"/>
    </row>
    <row r="35" spans="1:7" ht="12.75">
      <c r="A35" s="83"/>
      <c r="B35" s="143"/>
      <c r="C35" s="143"/>
      <c r="D35" s="84"/>
      <c r="E35" s="84"/>
      <c r="F35" s="84"/>
      <c r="G35" s="84"/>
    </row>
    <row r="36" spans="1:5" s="133" customFormat="1" ht="12.75">
      <c r="A36" s="133" t="s">
        <v>609</v>
      </c>
      <c r="C36" s="209" t="s">
        <v>60</v>
      </c>
      <c r="D36" s="209"/>
      <c r="E36" s="210"/>
    </row>
    <row r="37" spans="3:5" s="133" customFormat="1" ht="12.75">
      <c r="C37" s="210" t="s">
        <v>613</v>
      </c>
      <c r="E37" s="210"/>
    </row>
    <row r="38" spans="1:7" ht="12.75">
      <c r="A38" s="160"/>
      <c r="B38" s="160"/>
      <c r="C38" s="160"/>
      <c r="D38" s="160"/>
      <c r="E38" s="160"/>
      <c r="F38" s="160"/>
      <c r="G38" s="160"/>
    </row>
    <row r="39" spans="1:7" ht="12.75">
      <c r="A39" s="160"/>
      <c r="B39" s="160"/>
      <c r="C39" s="160"/>
      <c r="D39" s="160"/>
      <c r="E39" s="160"/>
      <c r="F39" s="160"/>
      <c r="G39" s="160"/>
    </row>
    <row r="40" spans="1:7" ht="12.75">
      <c r="A40" s="160"/>
      <c r="B40" s="160"/>
      <c r="C40" s="160"/>
      <c r="D40" s="160"/>
      <c r="E40" s="160"/>
      <c r="F40" s="160"/>
      <c r="G40" s="160"/>
    </row>
    <row r="41" spans="1:7" ht="12.75">
      <c r="A41" s="160"/>
      <c r="B41" s="160"/>
      <c r="C41" s="160"/>
      <c r="D41" s="160"/>
      <c r="E41" s="160"/>
      <c r="F41" s="160"/>
      <c r="G41" s="160"/>
    </row>
    <row r="42" spans="1:7" ht="12.75">
      <c r="A42" s="160"/>
      <c r="B42" s="160"/>
      <c r="C42" s="160"/>
      <c r="D42" s="160"/>
      <c r="E42" s="160"/>
      <c r="F42" s="160"/>
      <c r="G42" s="160"/>
    </row>
    <row r="43" spans="1:7" ht="12.75">
      <c r="A43" s="160"/>
      <c r="B43" s="160"/>
      <c r="C43" s="160"/>
      <c r="D43" s="160"/>
      <c r="E43" s="160"/>
      <c r="F43" s="160"/>
      <c r="G43" s="160"/>
    </row>
    <row r="44" spans="1:7" ht="12.75">
      <c r="A44" s="160"/>
      <c r="B44" s="160"/>
      <c r="C44" s="160"/>
      <c r="D44" s="160"/>
      <c r="E44" s="160"/>
      <c r="F44" s="160"/>
      <c r="G44" s="160"/>
    </row>
    <row r="45" spans="1:7" ht="12.75">
      <c r="A45" s="160"/>
      <c r="B45" s="160"/>
      <c r="C45" s="160"/>
      <c r="D45" s="160"/>
      <c r="E45" s="160"/>
      <c r="F45" s="160"/>
      <c r="G45" s="160"/>
    </row>
    <row r="46" spans="1:7" ht="12.75">
      <c r="A46" s="160"/>
      <c r="B46" s="160"/>
      <c r="C46" s="160"/>
      <c r="D46" s="160"/>
      <c r="E46" s="160"/>
      <c r="F46" s="160"/>
      <c r="G46" s="160"/>
    </row>
    <row r="47" spans="1:7" ht="12.75">
      <c r="A47" s="160"/>
      <c r="B47" s="160"/>
      <c r="C47" s="160"/>
      <c r="D47" s="160"/>
      <c r="E47" s="160"/>
      <c r="F47" s="160"/>
      <c r="G47" s="160"/>
    </row>
    <row r="48" spans="1:7" ht="12.75">
      <c r="A48" s="160"/>
      <c r="B48" s="160"/>
      <c r="C48" s="160"/>
      <c r="D48" s="160"/>
      <c r="E48" s="160"/>
      <c r="F48" s="160"/>
      <c r="G48" s="160"/>
    </row>
    <row r="49" spans="1:7" ht="12.75">
      <c r="A49" s="160"/>
      <c r="B49" s="160"/>
      <c r="C49" s="160"/>
      <c r="D49" s="160"/>
      <c r="E49" s="160"/>
      <c r="F49" s="160"/>
      <c r="G49" s="160"/>
    </row>
    <row r="50" spans="1:7" ht="12.75">
      <c r="A50" s="160"/>
      <c r="B50" s="160"/>
      <c r="C50" s="160"/>
      <c r="D50" s="160"/>
      <c r="E50" s="160"/>
      <c r="F50" s="160"/>
      <c r="G50" s="160"/>
    </row>
    <row r="51" spans="1:7" ht="12.75">
      <c r="A51" s="160"/>
      <c r="B51" s="160"/>
      <c r="C51" s="160"/>
      <c r="D51" s="160"/>
      <c r="E51" s="160"/>
      <c r="F51" s="160"/>
      <c r="G51" s="160"/>
    </row>
  </sheetData>
  <sheetProtection/>
  <mergeCells count="15">
    <mergeCell ref="D1:G1"/>
    <mergeCell ref="A4:G4"/>
    <mergeCell ref="A8:G8"/>
    <mergeCell ref="A10:A11"/>
    <mergeCell ref="B10:C11"/>
    <mergeCell ref="D10:E10"/>
    <mergeCell ref="F10:G10"/>
    <mergeCell ref="A6:G6"/>
    <mergeCell ref="A5:G5"/>
    <mergeCell ref="B33:C33"/>
    <mergeCell ref="B34:C34"/>
    <mergeCell ref="B12:C12"/>
    <mergeCell ref="B13:C13"/>
    <mergeCell ref="B19:C19"/>
    <mergeCell ref="B25:C2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SheetLayoutView="100" zoomScalePageLayoutView="0" workbookViewId="0" topLeftCell="E12">
      <selection activeCell="Q9" sqref="Q9"/>
    </sheetView>
  </sheetViews>
  <sheetFormatPr defaultColWidth="9.140625" defaultRowHeight="12.75"/>
  <cols>
    <col min="1" max="1" width="5.00390625" style="224" customWidth="1"/>
    <col min="2" max="2" width="1.57421875" style="224" customWidth="1"/>
    <col min="3" max="3" width="37.140625" style="224" customWidth="1"/>
    <col min="4" max="5" width="13.57421875" style="224" customWidth="1"/>
    <col min="6" max="6" width="14.7109375" style="224" customWidth="1"/>
    <col min="7" max="9" width="13.57421875" style="224" customWidth="1"/>
    <col min="10" max="16384" width="9.140625" style="224" customWidth="1"/>
  </cols>
  <sheetData>
    <row r="1" spans="1:9" ht="12.75">
      <c r="A1" s="162"/>
      <c r="B1" s="162"/>
      <c r="C1" s="162"/>
      <c r="D1" s="162"/>
      <c r="E1" s="162"/>
      <c r="F1" s="138" t="s">
        <v>497</v>
      </c>
      <c r="H1" s="138"/>
      <c r="I1" s="138"/>
    </row>
    <row r="2" spans="1:9" ht="12.75">
      <c r="A2" s="162"/>
      <c r="B2" s="154"/>
      <c r="C2" s="162"/>
      <c r="D2" s="162"/>
      <c r="E2" s="162"/>
      <c r="F2" s="138" t="s">
        <v>36</v>
      </c>
      <c r="H2" s="138"/>
      <c r="I2" s="218"/>
    </row>
    <row r="3" spans="1:9" s="195" customFormat="1" ht="19.5" customHeight="1">
      <c r="A3" s="685" t="s">
        <v>542</v>
      </c>
      <c r="B3" s="685"/>
      <c r="C3" s="685"/>
      <c r="D3" s="685"/>
      <c r="E3" s="685"/>
      <c r="F3" s="685"/>
      <c r="G3" s="685"/>
      <c r="H3" s="685"/>
      <c r="I3" s="685"/>
    </row>
    <row r="4" spans="2:7" s="223" customFormat="1" ht="18.75" customHeight="1">
      <c r="B4" s="222"/>
      <c r="C4" s="222"/>
      <c r="D4" s="710" t="s">
        <v>620</v>
      </c>
      <c r="E4" s="710"/>
      <c r="F4" s="710"/>
      <c r="G4" s="710"/>
    </row>
    <row r="5" spans="2:7" s="111" customFormat="1" ht="12.75">
      <c r="B5" s="212"/>
      <c r="C5" s="212"/>
      <c r="D5" s="676" t="s">
        <v>313</v>
      </c>
      <c r="E5" s="676"/>
      <c r="F5" s="676"/>
      <c r="G5" s="676"/>
    </row>
    <row r="6" spans="2:7" s="111" customFormat="1" ht="12.75">
      <c r="B6" s="212"/>
      <c r="C6" s="212"/>
      <c r="D6" s="214"/>
      <c r="E6" s="214"/>
      <c r="F6" s="214"/>
      <c r="G6" s="214"/>
    </row>
    <row r="7" spans="1:9" ht="18" customHeight="1">
      <c r="A7" s="686" t="s">
        <v>543</v>
      </c>
      <c r="B7" s="686"/>
      <c r="C7" s="686"/>
      <c r="D7" s="686"/>
      <c r="E7" s="686"/>
      <c r="F7" s="686"/>
      <c r="G7" s="686"/>
      <c r="H7" s="686"/>
      <c r="I7" s="686"/>
    </row>
    <row r="8" spans="1:9" ht="12.75">
      <c r="A8" s="162"/>
      <c r="B8" s="162"/>
      <c r="C8" s="162"/>
      <c r="D8" s="162"/>
      <c r="E8" s="162"/>
      <c r="F8" s="162"/>
      <c r="G8" s="162"/>
      <c r="H8" s="162"/>
      <c r="I8" s="162"/>
    </row>
    <row r="9" spans="1:9" ht="25.5" customHeight="1">
      <c r="A9" s="542" t="s">
        <v>92</v>
      </c>
      <c r="B9" s="706" t="s">
        <v>272</v>
      </c>
      <c r="C9" s="707"/>
      <c r="D9" s="542" t="s">
        <v>287</v>
      </c>
      <c r="E9" s="542"/>
      <c r="F9" s="542"/>
      <c r="G9" s="542" t="s">
        <v>288</v>
      </c>
      <c r="H9" s="542"/>
      <c r="I9" s="542"/>
    </row>
    <row r="10" spans="1:9" ht="90.75" customHeight="1">
      <c r="A10" s="542"/>
      <c r="B10" s="708"/>
      <c r="C10" s="709"/>
      <c r="D10" s="17" t="s">
        <v>501</v>
      </c>
      <c r="E10" s="17" t="s">
        <v>544</v>
      </c>
      <c r="F10" s="17" t="s">
        <v>545</v>
      </c>
      <c r="G10" s="17" t="s">
        <v>501</v>
      </c>
      <c r="H10" s="17" t="s">
        <v>544</v>
      </c>
      <c r="I10" s="17" t="s">
        <v>545</v>
      </c>
    </row>
    <row r="11" spans="1:9" ht="12.75">
      <c r="A11" s="18">
        <v>1</v>
      </c>
      <c r="B11" s="677">
        <v>2</v>
      </c>
      <c r="C11" s="678"/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</row>
    <row r="12" spans="1:9" ht="25.5" customHeight="1">
      <c r="A12" s="17" t="s">
        <v>181</v>
      </c>
      <c r="B12" s="606" t="s">
        <v>329</v>
      </c>
      <c r="C12" s="607"/>
      <c r="D12" s="17"/>
      <c r="E12" s="17"/>
      <c r="F12" s="17"/>
      <c r="G12" s="17"/>
      <c r="H12" s="17"/>
      <c r="I12" s="17"/>
    </row>
    <row r="13" spans="1:9" ht="12.75" customHeight="1">
      <c r="A13" s="17" t="s">
        <v>182</v>
      </c>
      <c r="B13" s="606" t="s">
        <v>146</v>
      </c>
      <c r="C13" s="607"/>
      <c r="D13" s="18">
        <v>11041</v>
      </c>
      <c r="E13" s="18"/>
      <c r="F13" s="18"/>
      <c r="G13" s="18">
        <v>2675</v>
      </c>
      <c r="H13" s="17"/>
      <c r="I13" s="17"/>
    </row>
    <row r="14" spans="1:9" ht="12.75">
      <c r="A14" s="17" t="s">
        <v>183</v>
      </c>
      <c r="B14" s="606" t="s">
        <v>331</v>
      </c>
      <c r="C14" s="607"/>
      <c r="D14" s="454">
        <f aca="true" t="shared" si="0" ref="D14:I14">SUM(D15:D18)</f>
        <v>35779</v>
      </c>
      <c r="E14" s="454">
        <f t="shared" si="0"/>
        <v>0</v>
      </c>
      <c r="F14" s="454">
        <f t="shared" si="0"/>
        <v>0</v>
      </c>
      <c r="G14" s="454">
        <f t="shared" si="0"/>
        <v>30157</v>
      </c>
      <c r="H14" s="454">
        <f t="shared" si="0"/>
        <v>0</v>
      </c>
      <c r="I14" s="454">
        <f t="shared" si="0"/>
        <v>0</v>
      </c>
    </row>
    <row r="15" spans="1:9" ht="12.75">
      <c r="A15" s="18" t="s">
        <v>254</v>
      </c>
      <c r="B15" s="20"/>
      <c r="C15" s="141" t="s">
        <v>546</v>
      </c>
      <c r="D15" s="17"/>
      <c r="E15" s="17"/>
      <c r="F15" s="17"/>
      <c r="G15" s="17"/>
      <c r="H15" s="17"/>
      <c r="I15" s="17"/>
    </row>
    <row r="16" spans="1:9" ht="12.75">
      <c r="A16" s="18" t="s">
        <v>255</v>
      </c>
      <c r="B16" s="20"/>
      <c r="C16" s="141" t="s">
        <v>547</v>
      </c>
      <c r="D16" s="18">
        <v>35779</v>
      </c>
      <c r="E16" s="18"/>
      <c r="F16" s="18"/>
      <c r="G16" s="18">
        <v>30157</v>
      </c>
      <c r="H16" s="17"/>
      <c r="I16" s="17"/>
    </row>
    <row r="17" spans="1:9" ht="12.75">
      <c r="A17" s="18" t="s">
        <v>256</v>
      </c>
      <c r="B17" s="20"/>
      <c r="C17" s="141" t="s">
        <v>548</v>
      </c>
      <c r="D17" s="17"/>
      <c r="E17" s="17"/>
      <c r="F17" s="17"/>
      <c r="G17" s="17"/>
      <c r="H17" s="17"/>
      <c r="I17" s="17"/>
    </row>
    <row r="18" spans="1:9" ht="12.75">
      <c r="A18" s="18" t="s">
        <v>261</v>
      </c>
      <c r="B18" s="20"/>
      <c r="C18" s="141" t="s">
        <v>549</v>
      </c>
      <c r="D18" s="17"/>
      <c r="E18" s="17"/>
      <c r="F18" s="17"/>
      <c r="G18" s="17"/>
      <c r="H18" s="17"/>
      <c r="I18" s="17"/>
    </row>
    <row r="19" spans="1:9" ht="12.75">
      <c r="A19" s="17" t="s">
        <v>184</v>
      </c>
      <c r="B19" s="606" t="s">
        <v>227</v>
      </c>
      <c r="C19" s="607"/>
      <c r="D19" s="454">
        <f aca="true" t="shared" si="1" ref="D19:I19">SUM(D20:D22)</f>
        <v>8743</v>
      </c>
      <c r="E19" s="454">
        <f t="shared" si="1"/>
        <v>0</v>
      </c>
      <c r="F19" s="454">
        <f t="shared" si="1"/>
        <v>0</v>
      </c>
      <c r="G19" s="454">
        <f t="shared" si="1"/>
        <v>1291</v>
      </c>
      <c r="H19" s="454">
        <f t="shared" si="1"/>
        <v>0</v>
      </c>
      <c r="I19" s="454">
        <f t="shared" si="1"/>
        <v>0</v>
      </c>
    </row>
    <row r="20" spans="1:9" ht="12.75">
      <c r="A20" s="18" t="s">
        <v>257</v>
      </c>
      <c r="B20" s="20"/>
      <c r="C20" s="141" t="s">
        <v>550</v>
      </c>
      <c r="D20" s="17"/>
      <c r="E20" s="17"/>
      <c r="F20" s="17"/>
      <c r="G20" s="17"/>
      <c r="H20" s="17"/>
      <c r="I20" s="17"/>
    </row>
    <row r="21" spans="1:9" ht="12.75">
      <c r="A21" s="18" t="s">
        <v>258</v>
      </c>
      <c r="B21" s="20"/>
      <c r="C21" s="141" t="s">
        <v>551</v>
      </c>
      <c r="D21" s="17"/>
      <c r="E21" s="17"/>
      <c r="F21" s="17"/>
      <c r="G21" s="17"/>
      <c r="H21" s="17"/>
      <c r="I21" s="17"/>
    </row>
    <row r="22" spans="1:9" ht="12.75">
      <c r="A22" s="18" t="s">
        <v>552</v>
      </c>
      <c r="B22" s="20"/>
      <c r="C22" s="141" t="s">
        <v>553</v>
      </c>
      <c r="D22" s="18">
        <v>8743</v>
      </c>
      <c r="E22" s="18"/>
      <c r="F22" s="18"/>
      <c r="G22" s="18">
        <v>1291</v>
      </c>
      <c r="H22" s="17"/>
      <c r="I22" s="17"/>
    </row>
    <row r="23" spans="1:9" ht="25.5" customHeight="1">
      <c r="A23" s="17" t="s">
        <v>185</v>
      </c>
      <c r="B23" s="606" t="s">
        <v>37</v>
      </c>
      <c r="C23" s="607"/>
      <c r="D23" s="454">
        <f aca="true" t="shared" si="2" ref="D23:I23">SUM(D12,D13,D14,D19)</f>
        <v>55563</v>
      </c>
      <c r="E23" s="454">
        <f t="shared" si="2"/>
        <v>0</v>
      </c>
      <c r="F23" s="454">
        <f t="shared" si="2"/>
        <v>0</v>
      </c>
      <c r="G23" s="454">
        <f t="shared" si="2"/>
        <v>34123</v>
      </c>
      <c r="H23" s="454">
        <f t="shared" si="2"/>
        <v>0</v>
      </c>
      <c r="I23" s="454">
        <f t="shared" si="2"/>
        <v>0</v>
      </c>
    </row>
    <row r="24" spans="1:9" ht="12.75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4.25" customHeight="1">
      <c r="A25" s="705"/>
      <c r="B25" s="705"/>
      <c r="C25" s="705"/>
      <c r="D25" s="705"/>
      <c r="E25" s="705"/>
      <c r="F25" s="705"/>
      <c r="G25" s="705"/>
      <c r="H25" s="705"/>
      <c r="I25" s="705"/>
    </row>
    <row r="26" spans="1:4" s="133" customFormat="1" ht="12.75">
      <c r="A26" s="133" t="s">
        <v>609</v>
      </c>
      <c r="D26" s="209" t="s">
        <v>244</v>
      </c>
    </row>
    <row r="27" s="133" customFormat="1" ht="12.75">
      <c r="D27" s="210" t="s">
        <v>613</v>
      </c>
    </row>
  </sheetData>
  <sheetProtection/>
  <mergeCells count="15">
    <mergeCell ref="A3:I3"/>
    <mergeCell ref="A7:I7"/>
    <mergeCell ref="A9:A10"/>
    <mergeCell ref="B9:C10"/>
    <mergeCell ref="D9:F9"/>
    <mergeCell ref="G9:I9"/>
    <mergeCell ref="D4:G4"/>
    <mergeCell ref="D5:G5"/>
    <mergeCell ref="A25:I25"/>
    <mergeCell ref="B11:C11"/>
    <mergeCell ref="B12:C12"/>
    <mergeCell ref="B13:C13"/>
    <mergeCell ref="B14:C14"/>
    <mergeCell ref="B19:C19"/>
    <mergeCell ref="B23:C2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SheetLayoutView="100" zoomScalePageLayoutView="0" workbookViewId="0" topLeftCell="A5">
      <selection activeCell="F17" sqref="F17"/>
    </sheetView>
  </sheetViews>
  <sheetFormatPr defaultColWidth="9.140625" defaultRowHeight="12.75"/>
  <cols>
    <col min="1" max="1" width="41.57421875" style="220" customWidth="1"/>
    <col min="2" max="2" width="23.7109375" style="220" customWidth="1"/>
    <col min="3" max="3" width="24.8515625" style="220" customWidth="1"/>
    <col min="4" max="16384" width="9.140625" style="220" customWidth="1"/>
  </cols>
  <sheetData>
    <row r="1" spans="1:5" ht="12.75">
      <c r="A1" s="684" t="s">
        <v>556</v>
      </c>
      <c r="B1" s="684"/>
      <c r="C1" s="684"/>
      <c r="D1" s="154"/>
      <c r="E1" s="111"/>
    </row>
    <row r="2" spans="1:4" ht="12.75">
      <c r="A2" s="684" t="s">
        <v>38</v>
      </c>
      <c r="B2" s="684"/>
      <c r="C2" s="138"/>
      <c r="D2" s="227"/>
    </row>
    <row r="3" spans="1:8" s="221" customFormat="1" ht="30.75" customHeight="1">
      <c r="A3" s="704" t="s">
        <v>39</v>
      </c>
      <c r="B3" s="704"/>
      <c r="C3" s="704"/>
      <c r="D3" s="225"/>
      <c r="E3" s="228"/>
      <c r="F3" s="228"/>
      <c r="G3" s="228"/>
      <c r="H3" s="228"/>
    </row>
    <row r="4" spans="1:8" s="221" customFormat="1" ht="18.75" customHeight="1">
      <c r="A4" s="710" t="s">
        <v>620</v>
      </c>
      <c r="B4" s="710"/>
      <c r="C4" s="710"/>
      <c r="E4" s="226"/>
      <c r="F4" s="226"/>
      <c r="G4" s="226"/>
      <c r="H4" s="228"/>
    </row>
    <row r="5" spans="1:7" s="111" customFormat="1" ht="12.75">
      <c r="A5" s="712" t="s">
        <v>313</v>
      </c>
      <c r="B5" s="712"/>
      <c r="C5" s="712"/>
      <c r="E5" s="212"/>
      <c r="F5" s="212"/>
      <c r="G5" s="212"/>
    </row>
    <row r="6" spans="1:4" ht="9" customHeight="1">
      <c r="A6" s="156"/>
      <c r="B6" s="156"/>
      <c r="C6" s="156"/>
      <c r="D6" s="229"/>
    </row>
    <row r="7" spans="1:4" ht="15.75" customHeight="1">
      <c r="A7" s="713" t="s">
        <v>557</v>
      </c>
      <c r="B7" s="713"/>
      <c r="C7" s="713"/>
      <c r="D7" s="155"/>
    </row>
    <row r="8" spans="1:4" ht="9" customHeight="1">
      <c r="A8" s="156"/>
      <c r="B8" s="156"/>
      <c r="C8" s="156"/>
      <c r="D8" s="229"/>
    </row>
    <row r="9" spans="1:4" ht="43.5" customHeight="1">
      <c r="A9" s="157" t="s">
        <v>558</v>
      </c>
      <c r="B9" s="157" t="s">
        <v>559</v>
      </c>
      <c r="C9" s="157" t="s">
        <v>541</v>
      </c>
      <c r="D9" s="229"/>
    </row>
    <row r="10" spans="1:3" ht="12.75">
      <c r="A10" s="158">
        <v>1</v>
      </c>
      <c r="B10" s="158">
        <v>2</v>
      </c>
      <c r="C10" s="158">
        <v>3</v>
      </c>
    </row>
    <row r="11" spans="1:3" ht="17.25" customHeight="1">
      <c r="A11" s="159" t="s">
        <v>560</v>
      </c>
      <c r="B11" s="158">
        <v>34123</v>
      </c>
      <c r="C11" s="158">
        <v>55563</v>
      </c>
    </row>
    <row r="12" spans="1:3" ht="17.25" customHeight="1">
      <c r="A12" s="159" t="s">
        <v>561</v>
      </c>
      <c r="B12" s="158"/>
      <c r="C12" s="158"/>
    </row>
    <row r="13" spans="1:3" ht="17.25" customHeight="1">
      <c r="A13" s="159" t="s">
        <v>562</v>
      </c>
      <c r="B13" s="158"/>
      <c r="C13" s="158"/>
    </row>
    <row r="14" spans="1:3" ht="17.25" customHeight="1">
      <c r="A14" s="159" t="s">
        <v>563</v>
      </c>
      <c r="B14" s="158"/>
      <c r="C14" s="158"/>
    </row>
    <row r="15" spans="1:3" ht="17.25" customHeight="1">
      <c r="A15" s="159" t="s">
        <v>564</v>
      </c>
      <c r="B15" s="490">
        <f>SUM(B11:B14)</f>
        <v>34123</v>
      </c>
      <c r="C15" s="490">
        <f>SUM(C11:C14)</f>
        <v>55563</v>
      </c>
    </row>
    <row r="16" spans="1:3" ht="12.75">
      <c r="A16" s="711"/>
      <c r="B16" s="711"/>
      <c r="C16" s="711"/>
    </row>
    <row r="17" spans="1:3" ht="12.75">
      <c r="A17" s="156"/>
      <c r="B17" s="156"/>
      <c r="C17" s="156"/>
    </row>
    <row r="18" spans="1:2" s="133" customFormat="1" ht="12.75">
      <c r="A18" s="133" t="s">
        <v>609</v>
      </c>
      <c r="B18" s="209" t="s">
        <v>244</v>
      </c>
    </row>
    <row r="19" s="133" customFormat="1" ht="12.75">
      <c r="B19" s="210" t="s">
        <v>613</v>
      </c>
    </row>
    <row r="20" spans="1:3" ht="12.75">
      <c r="A20" s="156"/>
      <c r="B20" s="156"/>
      <c r="C20" s="156"/>
    </row>
    <row r="21" spans="1:3" ht="12.75">
      <c r="A21" s="156"/>
      <c r="B21" s="156"/>
      <c r="C21" s="156"/>
    </row>
    <row r="22" spans="1:3" ht="12.75">
      <c r="A22" s="156"/>
      <c r="B22" s="156"/>
      <c r="C22" s="156"/>
    </row>
    <row r="23" spans="1:3" ht="12.75">
      <c r="A23" s="156"/>
      <c r="B23" s="156"/>
      <c r="C23" s="156"/>
    </row>
    <row r="24" spans="1:3" ht="12.75">
      <c r="A24" s="156"/>
      <c r="B24" s="156"/>
      <c r="C24" s="156"/>
    </row>
    <row r="25" spans="1:3" ht="12.75">
      <c r="A25" s="156"/>
      <c r="B25" s="156"/>
      <c r="C25" s="156"/>
    </row>
    <row r="26" spans="1:3" ht="12.75">
      <c r="A26" s="156"/>
      <c r="B26" s="156"/>
      <c r="C26" s="156"/>
    </row>
    <row r="27" spans="1:3" ht="12.75">
      <c r="A27" s="156"/>
      <c r="B27" s="156"/>
      <c r="C27" s="156"/>
    </row>
    <row r="28" spans="1:3" ht="12.75">
      <c r="A28" s="156"/>
      <c r="B28" s="156"/>
      <c r="C28" s="156"/>
    </row>
    <row r="29" spans="1:3" ht="12.75">
      <c r="A29" s="156"/>
      <c r="B29" s="156"/>
      <c r="C29" s="156"/>
    </row>
    <row r="30" spans="1:3" ht="12.75">
      <c r="A30" s="156"/>
      <c r="B30" s="156"/>
      <c r="C30" s="156"/>
    </row>
    <row r="31" spans="1:3" ht="12.75">
      <c r="A31" s="156"/>
      <c r="B31" s="156"/>
      <c r="C31" s="156"/>
    </row>
    <row r="32" spans="1:3" ht="12.75">
      <c r="A32" s="156"/>
      <c r="B32" s="156"/>
      <c r="C32" s="156"/>
    </row>
    <row r="33" spans="1:3" ht="12.75">
      <c r="A33" s="156"/>
      <c r="B33" s="156"/>
      <c r="C33" s="156"/>
    </row>
    <row r="34" spans="1:3" ht="12.75">
      <c r="A34" s="156"/>
      <c r="B34" s="156"/>
      <c r="C34" s="156"/>
    </row>
    <row r="35" spans="1:3" ht="12.75">
      <c r="A35" s="156"/>
      <c r="B35" s="156"/>
      <c r="C35" s="156"/>
    </row>
    <row r="36" spans="1:3" ht="12.75">
      <c r="A36" s="156"/>
      <c r="B36" s="156"/>
      <c r="C36" s="156"/>
    </row>
    <row r="37" spans="1:3" ht="12.75">
      <c r="A37" s="156"/>
      <c r="B37" s="156"/>
      <c r="C37" s="156"/>
    </row>
    <row r="38" spans="1:3" ht="12.75">
      <c r="A38" s="156"/>
      <c r="B38" s="156"/>
      <c r="C38" s="156"/>
    </row>
    <row r="39" spans="1:3" ht="12.75">
      <c r="A39" s="156"/>
      <c r="B39" s="156"/>
      <c r="C39" s="156"/>
    </row>
    <row r="40" spans="1:3" ht="12.75">
      <c r="A40" s="156"/>
      <c r="B40" s="156"/>
      <c r="C40" s="156"/>
    </row>
    <row r="41" spans="1:3" ht="12.75">
      <c r="A41" s="156"/>
      <c r="B41" s="156"/>
      <c r="C41" s="156"/>
    </row>
    <row r="42" spans="1:3" ht="12.75">
      <c r="A42" s="156"/>
      <c r="B42" s="156"/>
      <c r="C42" s="156"/>
    </row>
    <row r="43" spans="1:3" ht="12.75">
      <c r="A43" s="156"/>
      <c r="B43" s="156"/>
      <c r="C43" s="156"/>
    </row>
    <row r="44" spans="1:3" ht="12.75">
      <c r="A44" s="156"/>
      <c r="B44" s="156"/>
      <c r="C44" s="156"/>
    </row>
    <row r="45" spans="1:3" ht="12.75">
      <c r="A45" s="156"/>
      <c r="B45" s="156"/>
      <c r="C45" s="156"/>
    </row>
    <row r="46" spans="1:3" ht="12.75">
      <c r="A46" s="156"/>
      <c r="B46" s="156"/>
      <c r="C46" s="156"/>
    </row>
    <row r="47" spans="1:3" ht="12.75">
      <c r="A47" s="156"/>
      <c r="B47" s="156"/>
      <c r="C47" s="156"/>
    </row>
    <row r="48" spans="1:3" ht="12.75">
      <c r="A48" s="156"/>
      <c r="B48" s="156"/>
      <c r="C48" s="156"/>
    </row>
    <row r="49" spans="1:3" ht="12.75">
      <c r="A49" s="156"/>
      <c r="B49" s="156"/>
      <c r="C49" s="156"/>
    </row>
    <row r="50" spans="1:3" ht="12.75">
      <c r="A50" s="229"/>
      <c r="B50" s="229"/>
      <c r="C50" s="229"/>
    </row>
    <row r="51" spans="1:3" ht="12.75">
      <c r="A51" s="229"/>
      <c r="B51" s="229"/>
      <c r="C51" s="229"/>
    </row>
  </sheetData>
  <sheetProtection/>
  <mergeCells count="7">
    <mergeCell ref="A16:C16"/>
    <mergeCell ref="A4:C4"/>
    <mergeCell ref="A5:C5"/>
    <mergeCell ref="A1:C1"/>
    <mergeCell ref="A2:B2"/>
    <mergeCell ref="A3:C3"/>
    <mergeCell ref="A7:C7"/>
  </mergeCells>
  <printOptions horizontalCentered="1"/>
  <pageMargins left="1.141732283464567" right="0.35433070866141736" top="0.7874015748031497" bottom="0.7874015748031497" header="0.31496062992125984" footer="0.5118110236220472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PageLayoutView="0" workbookViewId="0" topLeftCell="A19">
      <selection activeCell="R12" sqref="R12"/>
    </sheetView>
  </sheetViews>
  <sheetFormatPr defaultColWidth="9.140625" defaultRowHeight="12.75"/>
  <cols>
    <col min="1" max="1" width="6.00390625" style="230" customWidth="1"/>
    <col min="2" max="2" width="32.8515625" style="105" customWidth="1"/>
    <col min="3" max="3" width="11.00390625" style="105" customWidth="1"/>
    <col min="4" max="13" width="11.140625" style="105" customWidth="1"/>
    <col min="14" max="16384" width="9.140625" style="105" customWidth="1"/>
  </cols>
  <sheetData>
    <row r="1" ht="12.75">
      <c r="I1" s="105" t="s">
        <v>565</v>
      </c>
    </row>
    <row r="2" ht="12.75">
      <c r="I2" s="105" t="s">
        <v>496</v>
      </c>
    </row>
    <row r="4" spans="1:11" s="111" customFormat="1" ht="12.75">
      <c r="A4" s="714" t="s">
        <v>40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</row>
    <row r="5" s="111" customFormat="1" ht="12.75">
      <c r="A5" s="195"/>
    </row>
    <row r="6" spans="1:11" s="221" customFormat="1" ht="21" customHeight="1">
      <c r="A6" s="226"/>
      <c r="B6" s="226"/>
      <c r="C6" s="710" t="s">
        <v>554</v>
      </c>
      <c r="D6" s="710"/>
      <c r="E6" s="710"/>
      <c r="F6" s="710"/>
      <c r="G6" s="710"/>
      <c r="H6" s="710"/>
      <c r="I6" s="710"/>
      <c r="J6" s="226"/>
      <c r="K6" s="226"/>
    </row>
    <row r="7" spans="1:11" s="111" customFormat="1" ht="12.75">
      <c r="A7" s="712" t="s">
        <v>313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</row>
    <row r="8" spans="1:7" s="111" customFormat="1" ht="12.75">
      <c r="A8" s="214"/>
      <c r="B8" s="214"/>
      <c r="C8" s="212"/>
      <c r="D8" s="212"/>
      <c r="E8" s="212"/>
      <c r="F8" s="212"/>
      <c r="G8" s="212"/>
    </row>
    <row r="9" spans="1:11" s="111" customFormat="1" ht="13.5">
      <c r="A9" s="716" t="s">
        <v>566</v>
      </c>
      <c r="B9" s="717"/>
      <c r="C9" s="717"/>
      <c r="D9" s="717"/>
      <c r="E9" s="717"/>
      <c r="F9" s="717"/>
      <c r="G9" s="717"/>
      <c r="H9" s="717"/>
      <c r="I9" s="717"/>
      <c r="J9" s="717"/>
      <c r="K9" s="717"/>
    </row>
    <row r="10" s="111" customFormat="1" ht="12.75">
      <c r="A10" s="195"/>
    </row>
    <row r="11" spans="1:13" s="111" customFormat="1" ht="12.75">
      <c r="A11" s="542" t="s">
        <v>92</v>
      </c>
      <c r="B11" s="542" t="s">
        <v>68</v>
      </c>
      <c r="C11" s="542" t="s">
        <v>246</v>
      </c>
      <c r="D11" s="542" t="s">
        <v>499</v>
      </c>
      <c r="E11" s="542"/>
      <c r="F11" s="542"/>
      <c r="G11" s="542"/>
      <c r="H11" s="542"/>
      <c r="I11" s="542"/>
      <c r="J11" s="545"/>
      <c r="K11" s="545"/>
      <c r="L11" s="542"/>
      <c r="M11" s="542" t="s">
        <v>247</v>
      </c>
    </row>
    <row r="12" spans="1:13" s="111" customFormat="1" ht="108.75" customHeight="1">
      <c r="A12" s="542"/>
      <c r="B12" s="542"/>
      <c r="C12" s="542"/>
      <c r="D12" s="17" t="s">
        <v>51</v>
      </c>
      <c r="E12" s="17" t="s">
        <v>41</v>
      </c>
      <c r="F12" s="17" t="s">
        <v>52</v>
      </c>
      <c r="G12" s="17" t="s">
        <v>567</v>
      </c>
      <c r="H12" s="17" t="s">
        <v>53</v>
      </c>
      <c r="I12" s="320" t="s">
        <v>42</v>
      </c>
      <c r="J12" s="17" t="s">
        <v>43</v>
      </c>
      <c r="K12" s="211" t="s">
        <v>44</v>
      </c>
      <c r="L12" s="434" t="s">
        <v>45</v>
      </c>
      <c r="M12" s="542"/>
    </row>
    <row r="13" spans="1:13" s="111" customFormat="1" ht="12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435" t="s">
        <v>46</v>
      </c>
      <c r="L13" s="18">
        <v>12</v>
      </c>
      <c r="M13" s="18">
        <v>13</v>
      </c>
    </row>
    <row r="14" spans="1:13" s="111" customFormat="1" ht="52.5" customHeight="1">
      <c r="A14" s="17" t="s">
        <v>181</v>
      </c>
      <c r="B14" s="109" t="s">
        <v>47</v>
      </c>
      <c r="C14" s="453">
        <f>SUM(C15:C16)</f>
        <v>0</v>
      </c>
      <c r="D14" s="453">
        <f aca="true" t="shared" si="0" ref="D14:M14">SUM(D15:D16)</f>
        <v>360525</v>
      </c>
      <c r="E14" s="453">
        <f t="shared" si="0"/>
        <v>0</v>
      </c>
      <c r="F14" s="453">
        <f t="shared" si="0"/>
        <v>0</v>
      </c>
      <c r="G14" s="453">
        <f t="shared" si="0"/>
        <v>0</v>
      </c>
      <c r="H14" s="453">
        <f t="shared" si="0"/>
        <v>0</v>
      </c>
      <c r="I14" s="453">
        <f t="shared" si="0"/>
        <v>356845</v>
      </c>
      <c r="J14" s="453">
        <f t="shared" si="0"/>
        <v>0</v>
      </c>
      <c r="K14" s="453">
        <f t="shared" si="0"/>
        <v>0</v>
      </c>
      <c r="L14" s="453">
        <f t="shared" si="0"/>
        <v>0</v>
      </c>
      <c r="M14" s="453">
        <f t="shared" si="0"/>
        <v>3680</v>
      </c>
    </row>
    <row r="15" spans="1:13" s="111" customFormat="1" ht="15" customHeight="1">
      <c r="A15" s="18" t="s">
        <v>250</v>
      </c>
      <c r="B15" s="110" t="s">
        <v>85</v>
      </c>
      <c r="C15" s="18"/>
      <c r="D15" s="18">
        <v>23400</v>
      </c>
      <c r="E15" s="18"/>
      <c r="F15" s="18"/>
      <c r="G15" s="18"/>
      <c r="H15" s="18"/>
      <c r="I15" s="18">
        <v>19720</v>
      </c>
      <c r="J15" s="18"/>
      <c r="K15" s="18"/>
      <c r="L15" s="18"/>
      <c r="M15" s="453">
        <f>C15+D15+E15+F15-G15-H15-I15-J15-K15+L15</f>
        <v>3680</v>
      </c>
    </row>
    <row r="16" spans="1:13" s="111" customFormat="1" ht="15" customHeight="1">
      <c r="A16" s="18" t="s">
        <v>251</v>
      </c>
      <c r="B16" s="110" t="s">
        <v>86</v>
      </c>
      <c r="C16" s="18"/>
      <c r="D16" s="18">
        <v>337125</v>
      </c>
      <c r="E16" s="18"/>
      <c r="F16" s="18"/>
      <c r="G16" s="18"/>
      <c r="H16" s="18"/>
      <c r="I16" s="18">
        <v>337125</v>
      </c>
      <c r="J16" s="18"/>
      <c r="K16" s="18"/>
      <c r="L16" s="18"/>
      <c r="M16" s="453">
        <f>C16+D16+E16+F16-G16-H16-I16-J16-K16+L16</f>
        <v>0</v>
      </c>
    </row>
    <row r="17" spans="1:13" s="111" customFormat="1" ht="55.5" customHeight="1">
      <c r="A17" s="17" t="s">
        <v>182</v>
      </c>
      <c r="B17" s="109" t="s">
        <v>48</v>
      </c>
      <c r="C17" s="453">
        <f>SUM(C18:C19)</f>
        <v>507082</v>
      </c>
      <c r="D17" s="453">
        <f aca="true" t="shared" si="1" ref="D17:M17">SUM(D18:D19)</f>
        <v>701225</v>
      </c>
      <c r="E17" s="453">
        <f t="shared" si="1"/>
        <v>0</v>
      </c>
      <c r="F17" s="453">
        <f t="shared" si="1"/>
        <v>0</v>
      </c>
      <c r="G17" s="453">
        <f t="shared" si="1"/>
        <v>0</v>
      </c>
      <c r="H17" s="453">
        <f t="shared" si="1"/>
        <v>0</v>
      </c>
      <c r="I17" s="453">
        <f t="shared" si="1"/>
        <v>717206</v>
      </c>
      <c r="J17" s="453">
        <f t="shared" si="1"/>
        <v>0</v>
      </c>
      <c r="K17" s="453">
        <f t="shared" si="1"/>
        <v>0</v>
      </c>
      <c r="L17" s="453">
        <f t="shared" si="1"/>
        <v>0</v>
      </c>
      <c r="M17" s="453">
        <f t="shared" si="1"/>
        <v>491101</v>
      </c>
    </row>
    <row r="18" spans="1:13" s="111" customFormat="1" ht="15" customHeight="1">
      <c r="A18" s="18" t="s">
        <v>253</v>
      </c>
      <c r="B18" s="110" t="s">
        <v>85</v>
      </c>
      <c r="C18" s="18">
        <v>502676</v>
      </c>
      <c r="D18" s="18">
        <v>32977</v>
      </c>
      <c r="E18" s="18"/>
      <c r="F18" s="18"/>
      <c r="G18" s="18"/>
      <c r="H18" s="18"/>
      <c r="I18" s="18">
        <v>45072</v>
      </c>
      <c r="J18" s="18"/>
      <c r="K18" s="18"/>
      <c r="L18" s="18"/>
      <c r="M18" s="453">
        <f>C18+D18+E18+F18-G18-H18-I18-J18-K18+L18</f>
        <v>490581</v>
      </c>
    </row>
    <row r="19" spans="1:13" s="111" customFormat="1" ht="15" customHeight="1">
      <c r="A19" s="18" t="s">
        <v>259</v>
      </c>
      <c r="B19" s="110" t="s">
        <v>86</v>
      </c>
      <c r="C19" s="18">
        <v>4406</v>
      </c>
      <c r="D19" s="18">
        <v>668248</v>
      </c>
      <c r="E19" s="18"/>
      <c r="F19" s="18"/>
      <c r="G19" s="18"/>
      <c r="H19" s="18"/>
      <c r="I19" s="18">
        <v>672134</v>
      </c>
      <c r="J19" s="18"/>
      <c r="K19" s="18"/>
      <c r="L19" s="18"/>
      <c r="M19" s="453">
        <f>C19+D19+E19+F19-G19-H19-I19-J19-K19+L19</f>
        <v>520</v>
      </c>
    </row>
    <row r="20" spans="1:13" s="111" customFormat="1" ht="79.5" customHeight="1">
      <c r="A20" s="17" t="s">
        <v>183</v>
      </c>
      <c r="B20" s="109" t="s">
        <v>49</v>
      </c>
      <c r="C20" s="453">
        <f>SUM(C21:C22)</f>
        <v>0</v>
      </c>
      <c r="D20" s="453">
        <f aca="true" t="shared" si="2" ref="D20:M20">SUM(D21:D22)</f>
        <v>0</v>
      </c>
      <c r="E20" s="453">
        <f t="shared" si="2"/>
        <v>0</v>
      </c>
      <c r="F20" s="453">
        <f t="shared" si="2"/>
        <v>0</v>
      </c>
      <c r="G20" s="453">
        <f t="shared" si="2"/>
        <v>0</v>
      </c>
      <c r="H20" s="453">
        <f t="shared" si="2"/>
        <v>0</v>
      </c>
      <c r="I20" s="453">
        <f t="shared" si="2"/>
        <v>0</v>
      </c>
      <c r="J20" s="453">
        <f t="shared" si="2"/>
        <v>0</v>
      </c>
      <c r="K20" s="453">
        <f t="shared" si="2"/>
        <v>0</v>
      </c>
      <c r="L20" s="453">
        <f t="shared" si="2"/>
        <v>0</v>
      </c>
      <c r="M20" s="453">
        <f t="shared" si="2"/>
        <v>0</v>
      </c>
    </row>
    <row r="21" spans="1:13" s="111" customFormat="1" ht="15" customHeight="1">
      <c r="A21" s="18" t="s">
        <v>254</v>
      </c>
      <c r="B21" s="110" t="s">
        <v>85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53">
        <f>C21+D21+E21+F21-G21-H21-I21-J21-K21+L21</f>
        <v>0</v>
      </c>
    </row>
    <row r="22" spans="1:13" s="111" customFormat="1" ht="15" customHeight="1">
      <c r="A22" s="18" t="s">
        <v>255</v>
      </c>
      <c r="B22" s="110" t="s">
        <v>86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453">
        <f>C22+D22+E22+F22-G22-H22-I22-J22-K22+L22</f>
        <v>0</v>
      </c>
    </row>
    <row r="23" spans="1:13" s="111" customFormat="1" ht="21" customHeight="1">
      <c r="A23" s="17" t="s">
        <v>184</v>
      </c>
      <c r="B23" s="109" t="s">
        <v>282</v>
      </c>
      <c r="C23" s="453">
        <f>SUM(C24:C25)</f>
        <v>2538</v>
      </c>
      <c r="D23" s="453">
        <f aca="true" t="shared" si="3" ref="D23:M23">SUM(D24:D25)</f>
        <v>3792</v>
      </c>
      <c r="E23" s="453">
        <f t="shared" si="3"/>
        <v>0</v>
      </c>
      <c r="F23" s="453">
        <f t="shared" si="3"/>
        <v>11893</v>
      </c>
      <c r="G23" s="453">
        <f t="shared" si="3"/>
        <v>0</v>
      </c>
      <c r="H23" s="453">
        <f t="shared" si="3"/>
        <v>0</v>
      </c>
      <c r="I23" s="453">
        <f t="shared" si="3"/>
        <v>16340</v>
      </c>
      <c r="J23" s="453">
        <f t="shared" si="3"/>
        <v>0</v>
      </c>
      <c r="K23" s="453">
        <f t="shared" si="3"/>
        <v>0</v>
      </c>
      <c r="L23" s="453">
        <f t="shared" si="3"/>
        <v>0</v>
      </c>
      <c r="M23" s="453">
        <f t="shared" si="3"/>
        <v>1883</v>
      </c>
    </row>
    <row r="24" spans="1:13" s="111" customFormat="1" ht="15" customHeight="1">
      <c r="A24" s="18" t="s">
        <v>257</v>
      </c>
      <c r="B24" s="110" t="s">
        <v>85</v>
      </c>
      <c r="C24" s="18"/>
      <c r="D24" s="18">
        <v>200</v>
      </c>
      <c r="E24" s="18"/>
      <c r="F24" s="18">
        <v>11893</v>
      </c>
      <c r="G24" s="18"/>
      <c r="H24" s="18"/>
      <c r="I24" s="18">
        <v>10421</v>
      </c>
      <c r="J24" s="18"/>
      <c r="K24" s="18"/>
      <c r="L24" s="18"/>
      <c r="M24" s="453">
        <f>C24+D24+E24+F24-G24-H24-I24-J24-K24+L24</f>
        <v>1672</v>
      </c>
    </row>
    <row r="25" spans="1:13" s="111" customFormat="1" ht="15" customHeight="1">
      <c r="A25" s="18" t="s">
        <v>258</v>
      </c>
      <c r="B25" s="110" t="s">
        <v>86</v>
      </c>
      <c r="C25" s="18">
        <v>2538</v>
      </c>
      <c r="D25" s="18">
        <v>3592</v>
      </c>
      <c r="E25" s="18"/>
      <c r="F25" s="18"/>
      <c r="G25" s="18"/>
      <c r="H25" s="18"/>
      <c r="I25" s="18">
        <v>5919</v>
      </c>
      <c r="J25" s="18"/>
      <c r="K25" s="18"/>
      <c r="L25" s="18"/>
      <c r="M25" s="453">
        <f>C25+D25+E25+F25-G25-H25-I25-J25-K25+L25</f>
        <v>211</v>
      </c>
    </row>
    <row r="26" spans="1:13" s="111" customFormat="1" ht="20.25" customHeight="1">
      <c r="A26" s="17" t="s">
        <v>185</v>
      </c>
      <c r="B26" s="109" t="s">
        <v>50</v>
      </c>
      <c r="C26" s="454">
        <f>C14+C17+C20+C23</f>
        <v>509620</v>
      </c>
      <c r="D26" s="454">
        <f aca="true" t="shared" si="4" ref="D26:M26">D14+D17+D20+D23</f>
        <v>1065542</v>
      </c>
      <c r="E26" s="454">
        <f t="shared" si="4"/>
        <v>0</v>
      </c>
      <c r="F26" s="454">
        <f t="shared" si="4"/>
        <v>11893</v>
      </c>
      <c r="G26" s="454">
        <f t="shared" si="4"/>
        <v>0</v>
      </c>
      <c r="H26" s="454">
        <f t="shared" si="4"/>
        <v>0</v>
      </c>
      <c r="I26" s="454">
        <f t="shared" si="4"/>
        <v>1090391</v>
      </c>
      <c r="J26" s="454">
        <f t="shared" si="4"/>
        <v>0</v>
      </c>
      <c r="K26" s="454">
        <f t="shared" si="4"/>
        <v>0</v>
      </c>
      <c r="L26" s="454">
        <f t="shared" si="4"/>
        <v>0</v>
      </c>
      <c r="M26" s="454">
        <f t="shared" si="4"/>
        <v>496664</v>
      </c>
    </row>
    <row r="28" spans="1:5" s="133" customFormat="1" ht="12.75">
      <c r="A28" s="133" t="s">
        <v>609</v>
      </c>
      <c r="C28" s="209" t="s">
        <v>555</v>
      </c>
      <c r="D28" s="209"/>
      <c r="E28" s="210"/>
    </row>
    <row r="29" spans="3:6" s="133" customFormat="1" ht="12.75">
      <c r="C29" s="210" t="s">
        <v>613</v>
      </c>
      <c r="D29" s="210"/>
      <c r="E29" s="210"/>
      <c r="F29" s="210"/>
    </row>
  </sheetData>
  <sheetProtection/>
  <mergeCells count="9">
    <mergeCell ref="M11:M12"/>
    <mergeCell ref="A7:K7"/>
    <mergeCell ref="A4:K4"/>
    <mergeCell ref="A9:K9"/>
    <mergeCell ref="A11:A12"/>
    <mergeCell ref="B11:B12"/>
    <mergeCell ref="C11:C12"/>
    <mergeCell ref="D11:L11"/>
    <mergeCell ref="C6:I6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8">
      <selection activeCell="F17" sqref="F17"/>
    </sheetView>
  </sheetViews>
  <sheetFormatPr defaultColWidth="9.140625" defaultRowHeight="12.75"/>
  <cols>
    <col min="1" max="1" width="4.421875" style="105" customWidth="1"/>
    <col min="2" max="2" width="51.57421875" style="105" customWidth="1"/>
    <col min="3" max="8" width="12.28125" style="105" customWidth="1"/>
    <col min="9" max="16384" width="9.140625" style="105" customWidth="1"/>
  </cols>
  <sheetData>
    <row r="1" ht="12.75">
      <c r="F1" s="105" t="s">
        <v>565</v>
      </c>
    </row>
    <row r="2" ht="12.75">
      <c r="F2" s="105" t="s">
        <v>498</v>
      </c>
    </row>
    <row r="3" ht="8.25" customHeight="1"/>
    <row r="4" spans="1:8" ht="12.75">
      <c r="A4" s="718" t="s">
        <v>572</v>
      </c>
      <c r="B4" s="718"/>
      <c r="C4" s="718"/>
      <c r="D4" s="718"/>
      <c r="E4" s="718"/>
      <c r="F4" s="718"/>
      <c r="G4" s="718"/>
      <c r="H4" s="718"/>
    </row>
    <row r="5" spans="1:8" ht="12.75">
      <c r="A5" s="718" t="s">
        <v>54</v>
      </c>
      <c r="B5" s="718"/>
      <c r="C5" s="718"/>
      <c r="D5" s="718"/>
      <c r="E5" s="718"/>
      <c r="F5" s="718"/>
      <c r="G5" s="718"/>
      <c r="H5" s="718"/>
    </row>
    <row r="6" ht="5.25" customHeight="1"/>
    <row r="7" spans="1:11" s="221" customFormat="1" ht="21" customHeight="1">
      <c r="A7" s="226"/>
      <c r="B7" s="710" t="s">
        <v>620</v>
      </c>
      <c r="C7" s="710"/>
      <c r="D7" s="710"/>
      <c r="E7" s="710"/>
      <c r="F7" s="710"/>
      <c r="G7" s="710"/>
      <c r="H7" s="226"/>
      <c r="I7" s="226"/>
      <c r="J7" s="226"/>
      <c r="K7" s="226"/>
    </row>
    <row r="8" spans="2:11" s="111" customFormat="1" ht="12.75">
      <c r="B8" s="676" t="s">
        <v>313</v>
      </c>
      <c r="C8" s="676"/>
      <c r="D8" s="676"/>
      <c r="E8" s="676"/>
      <c r="F8" s="676"/>
      <c r="G8" s="676"/>
      <c r="H8" s="212"/>
      <c r="I8" s="212"/>
      <c r="J8" s="212"/>
      <c r="K8" s="212"/>
    </row>
    <row r="9" spans="2:11" s="111" customFormat="1" ht="12.75">
      <c r="B9" s="214"/>
      <c r="C9" s="214"/>
      <c r="D9" s="214"/>
      <c r="E9" s="214"/>
      <c r="F9" s="212"/>
      <c r="G9" s="212"/>
      <c r="H9" s="212"/>
      <c r="I9" s="212"/>
      <c r="J9" s="212"/>
      <c r="K9" s="212"/>
    </row>
    <row r="10" spans="1:8" ht="13.5">
      <c r="A10" s="719" t="s">
        <v>573</v>
      </c>
      <c r="B10" s="719"/>
      <c r="C10" s="719"/>
      <c r="D10" s="719"/>
      <c r="E10" s="719"/>
      <c r="F10" s="719"/>
      <c r="G10" s="719"/>
      <c r="H10" s="719"/>
    </row>
    <row r="11" ht="5.25" customHeight="1"/>
    <row r="12" spans="1:8" ht="15" customHeight="1">
      <c r="A12" s="613" t="s">
        <v>92</v>
      </c>
      <c r="B12" s="613" t="s">
        <v>574</v>
      </c>
      <c r="C12" s="613" t="s">
        <v>575</v>
      </c>
      <c r="D12" s="613"/>
      <c r="E12" s="613"/>
      <c r="F12" s="613" t="s">
        <v>433</v>
      </c>
      <c r="G12" s="613"/>
      <c r="H12" s="613"/>
    </row>
    <row r="13" spans="1:8" ht="48.75" customHeight="1">
      <c r="A13" s="613"/>
      <c r="B13" s="613"/>
      <c r="C13" s="73" t="s">
        <v>128</v>
      </c>
      <c r="D13" s="73" t="s">
        <v>576</v>
      </c>
      <c r="E13" s="73" t="s">
        <v>180</v>
      </c>
      <c r="F13" s="73" t="s">
        <v>128</v>
      </c>
      <c r="G13" s="73" t="s">
        <v>576</v>
      </c>
      <c r="H13" s="73" t="s">
        <v>180</v>
      </c>
    </row>
    <row r="14" spans="1:8" ht="12.75">
      <c r="A14" s="75">
        <v>1</v>
      </c>
      <c r="B14" s="75">
        <v>2</v>
      </c>
      <c r="C14" s="75">
        <v>3</v>
      </c>
      <c r="D14" s="75">
        <v>4</v>
      </c>
      <c r="E14" s="75" t="s">
        <v>577</v>
      </c>
      <c r="F14" s="75">
        <v>6</v>
      </c>
      <c r="G14" s="75">
        <v>7</v>
      </c>
      <c r="H14" s="75" t="s">
        <v>578</v>
      </c>
    </row>
    <row r="15" spans="1:8" ht="39">
      <c r="A15" s="73" t="s">
        <v>181</v>
      </c>
      <c r="B15" s="203" t="s">
        <v>617</v>
      </c>
      <c r="C15" s="75"/>
      <c r="D15" s="75"/>
      <c r="E15" s="491">
        <f>SUM(C15:D15)</f>
        <v>0</v>
      </c>
      <c r="F15" s="75"/>
      <c r="G15" s="75">
        <v>3680</v>
      </c>
      <c r="H15" s="491">
        <f>SUM(F15:G15)</f>
        <v>3680</v>
      </c>
    </row>
    <row r="16" spans="1:8" ht="15" customHeight="1">
      <c r="A16" s="73" t="s">
        <v>182</v>
      </c>
      <c r="B16" s="203" t="s">
        <v>135</v>
      </c>
      <c r="C16" s="75"/>
      <c r="D16" s="75">
        <v>507082</v>
      </c>
      <c r="E16" s="491">
        <f>SUM(C16:D16)</f>
        <v>507082</v>
      </c>
      <c r="F16" s="75"/>
      <c r="G16" s="75">
        <v>491101</v>
      </c>
      <c r="H16" s="491">
        <f>SUM(F16:G16)</f>
        <v>491101</v>
      </c>
    </row>
    <row r="17" spans="1:8" ht="30" customHeight="1">
      <c r="A17" s="73" t="s">
        <v>183</v>
      </c>
      <c r="B17" s="203" t="s">
        <v>323</v>
      </c>
      <c r="C17" s="75"/>
      <c r="D17" s="75"/>
      <c r="E17" s="491">
        <f>SUM(C17:D17)</f>
        <v>0</v>
      </c>
      <c r="F17" s="75"/>
      <c r="G17" s="75"/>
      <c r="H17" s="491">
        <f>SUM(F17:G17)</f>
        <v>0</v>
      </c>
    </row>
    <row r="18" spans="1:8" ht="15" customHeight="1">
      <c r="A18" s="73" t="s">
        <v>184</v>
      </c>
      <c r="B18" s="203" t="s">
        <v>136</v>
      </c>
      <c r="C18" s="75"/>
      <c r="D18" s="75">
        <v>2538</v>
      </c>
      <c r="E18" s="491">
        <f>SUM(C18:D18)</f>
        <v>2538</v>
      </c>
      <c r="F18" s="75"/>
      <c r="G18" s="75">
        <v>1883</v>
      </c>
      <c r="H18" s="491">
        <f>SUM(F18:G18)</f>
        <v>1883</v>
      </c>
    </row>
    <row r="19" spans="1:8" ht="15" customHeight="1">
      <c r="A19" s="73" t="s">
        <v>185</v>
      </c>
      <c r="B19" s="213" t="s">
        <v>180</v>
      </c>
      <c r="C19" s="482">
        <f aca="true" t="shared" si="0" ref="C19:H19">SUM(C15:C18)</f>
        <v>0</v>
      </c>
      <c r="D19" s="482">
        <f t="shared" si="0"/>
        <v>509620</v>
      </c>
      <c r="E19" s="482">
        <f t="shared" si="0"/>
        <v>509620</v>
      </c>
      <c r="F19" s="482">
        <f t="shared" si="0"/>
        <v>0</v>
      </c>
      <c r="G19" s="482">
        <f t="shared" si="0"/>
        <v>496664</v>
      </c>
      <c r="H19" s="482">
        <f t="shared" si="0"/>
        <v>496664</v>
      </c>
    </row>
    <row r="20" ht="6.75" customHeight="1"/>
    <row r="21" spans="3:5" ht="11.25" customHeight="1">
      <c r="C21" s="134"/>
      <c r="D21" s="134"/>
      <c r="E21" s="134"/>
    </row>
    <row r="22" spans="1:5" s="133" customFormat="1" ht="12.75">
      <c r="A22" s="133" t="s">
        <v>609</v>
      </c>
      <c r="C22" s="209" t="s">
        <v>244</v>
      </c>
      <c r="D22" s="209"/>
      <c r="E22" s="210"/>
    </row>
    <row r="23" spans="3:6" s="133" customFormat="1" ht="12.75">
      <c r="C23" s="210" t="s">
        <v>613</v>
      </c>
      <c r="D23" s="210"/>
      <c r="E23" s="210"/>
      <c r="F23" s="210"/>
    </row>
  </sheetData>
  <sheetProtection/>
  <mergeCells count="9">
    <mergeCell ref="B8:G8"/>
    <mergeCell ref="A4:H4"/>
    <mergeCell ref="A5:H5"/>
    <mergeCell ref="A10:H10"/>
    <mergeCell ref="B7:G7"/>
    <mergeCell ref="A12:A13"/>
    <mergeCell ref="B12:B13"/>
    <mergeCell ref="C12:E12"/>
    <mergeCell ref="F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SheetLayoutView="100" zoomScalePageLayoutView="0" workbookViewId="0" topLeftCell="E1">
      <selection activeCell="M27" sqref="M27"/>
    </sheetView>
  </sheetViews>
  <sheetFormatPr defaultColWidth="9.140625" defaultRowHeight="12.75"/>
  <cols>
    <col min="1" max="1" width="5.57421875" style="98" customWidth="1"/>
    <col min="2" max="2" width="1.1484375" style="98" customWidth="1"/>
    <col min="3" max="3" width="0.9921875" style="98" customWidth="1"/>
    <col min="4" max="4" width="33.28125" style="98" customWidth="1"/>
    <col min="5" max="5" width="10.00390625" style="98" customWidth="1"/>
    <col min="6" max="6" width="6.7109375" style="98" bestFit="1" customWidth="1"/>
    <col min="7" max="7" width="11.57421875" style="98" customWidth="1"/>
    <col min="8" max="8" width="9.28125" style="98" customWidth="1"/>
    <col min="9" max="9" width="8.140625" style="98" bestFit="1" customWidth="1"/>
    <col min="10" max="10" width="9.421875" style="98" customWidth="1"/>
    <col min="11" max="11" width="9.7109375" style="98" customWidth="1"/>
    <col min="12" max="12" width="10.28125" style="98" customWidth="1"/>
    <col min="13" max="13" width="10.421875" style="98" customWidth="1"/>
    <col min="14" max="14" width="9.8515625" style="98" customWidth="1"/>
    <col min="15" max="15" width="10.28125" style="98" customWidth="1"/>
    <col min="16" max="16384" width="9.140625" style="98" customWidth="1"/>
  </cols>
  <sheetData>
    <row r="1" spans="1:16" ht="4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36"/>
      <c r="N1" s="236"/>
      <c r="O1" s="236"/>
      <c r="P1" s="233"/>
    </row>
    <row r="2" spans="13:16" ht="11.25" customHeight="1">
      <c r="M2" s="81" t="s">
        <v>579</v>
      </c>
      <c r="N2" s="81"/>
      <c r="O2" s="81"/>
      <c r="P2" s="233"/>
    </row>
    <row r="3" spans="1:16" ht="12.75">
      <c r="A3" s="734" t="s">
        <v>581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81" t="s">
        <v>580</v>
      </c>
      <c r="N3" s="81"/>
      <c r="O3" s="81"/>
      <c r="P3" s="233"/>
    </row>
    <row r="4" spans="1:12" s="221" customFormat="1" ht="14.25" customHeight="1">
      <c r="A4" s="226"/>
      <c r="B4" s="226"/>
      <c r="C4" s="226"/>
      <c r="D4" s="226"/>
      <c r="E4" s="710" t="s">
        <v>620</v>
      </c>
      <c r="F4" s="710"/>
      <c r="G4" s="710"/>
      <c r="H4" s="710"/>
      <c r="I4" s="710"/>
      <c r="J4" s="710"/>
      <c r="K4" s="710"/>
      <c r="L4" s="710"/>
    </row>
    <row r="5" spans="3:12" s="111" customFormat="1" ht="12.75">
      <c r="C5" s="212"/>
      <c r="D5" s="212"/>
      <c r="E5" s="712" t="s">
        <v>313</v>
      </c>
      <c r="F5" s="712"/>
      <c r="G5" s="712"/>
      <c r="H5" s="712"/>
      <c r="I5" s="712"/>
      <c r="J5" s="712"/>
      <c r="K5" s="712"/>
      <c r="L5" s="712"/>
    </row>
    <row r="6" spans="1:15" ht="9" customHeight="1">
      <c r="A6" s="112"/>
      <c r="B6" s="112"/>
      <c r="C6" s="112"/>
      <c r="D6" s="112"/>
      <c r="E6" s="712"/>
      <c r="F6" s="712"/>
      <c r="G6" s="712"/>
      <c r="H6" s="712"/>
      <c r="I6" s="712"/>
      <c r="J6" s="712"/>
      <c r="K6" s="712"/>
      <c r="L6" s="712"/>
      <c r="M6" s="112"/>
      <c r="N6" s="112"/>
      <c r="O6" s="112"/>
    </row>
    <row r="7" spans="1:15" ht="12.75">
      <c r="A7" s="551" t="s">
        <v>622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</row>
    <row r="8" spans="1:15" ht="12.75">
      <c r="A8" s="723" t="s">
        <v>582</v>
      </c>
      <c r="B8" s="724" t="s">
        <v>583</v>
      </c>
      <c r="C8" s="725"/>
      <c r="D8" s="726"/>
      <c r="E8" s="730" t="s">
        <v>69</v>
      </c>
      <c r="F8" s="730"/>
      <c r="G8" s="730"/>
      <c r="H8" s="730"/>
      <c r="I8" s="730"/>
      <c r="J8" s="730"/>
      <c r="K8" s="730"/>
      <c r="L8" s="730"/>
      <c r="M8" s="730"/>
      <c r="N8" s="730"/>
      <c r="O8" s="731" t="s">
        <v>71</v>
      </c>
    </row>
    <row r="9" spans="1:15" ht="51.75" customHeight="1">
      <c r="A9" s="723"/>
      <c r="B9" s="727"/>
      <c r="C9" s="728"/>
      <c r="D9" s="729"/>
      <c r="E9" s="170" t="s">
        <v>72</v>
      </c>
      <c r="F9" s="136" t="s">
        <v>73</v>
      </c>
      <c r="G9" s="73" t="s">
        <v>74</v>
      </c>
      <c r="H9" s="136" t="s">
        <v>75</v>
      </c>
      <c r="I9" s="73" t="s">
        <v>76</v>
      </c>
      <c r="J9" s="73" t="s">
        <v>584</v>
      </c>
      <c r="K9" s="73" t="s">
        <v>77</v>
      </c>
      <c r="L9" s="73" t="s">
        <v>78</v>
      </c>
      <c r="M9" s="136" t="s">
        <v>79</v>
      </c>
      <c r="N9" s="73" t="s">
        <v>80</v>
      </c>
      <c r="O9" s="731"/>
    </row>
    <row r="10" spans="1:15" ht="12.75">
      <c r="A10" s="76">
        <v>1</v>
      </c>
      <c r="B10" s="732">
        <v>2</v>
      </c>
      <c r="C10" s="732"/>
      <c r="D10" s="733"/>
      <c r="E10" s="76">
        <v>3</v>
      </c>
      <c r="F10" s="76">
        <v>4</v>
      </c>
      <c r="G10" s="76">
        <v>5</v>
      </c>
      <c r="H10" s="76">
        <v>6</v>
      </c>
      <c r="I10" s="76">
        <v>7</v>
      </c>
      <c r="J10" s="76">
        <v>8</v>
      </c>
      <c r="K10" s="76">
        <v>9</v>
      </c>
      <c r="L10" s="76">
        <v>10</v>
      </c>
      <c r="M10" s="76">
        <v>11</v>
      </c>
      <c r="N10" s="76">
        <v>12</v>
      </c>
      <c r="O10" s="76">
        <v>13</v>
      </c>
    </row>
    <row r="11" spans="1:15" ht="12.75">
      <c r="A11" s="171" t="s">
        <v>181</v>
      </c>
      <c r="B11" s="172" t="s">
        <v>160</v>
      </c>
      <c r="C11" s="234"/>
      <c r="D11" s="234"/>
      <c r="E11" s="493">
        <f>SUM(E12:E25)</f>
        <v>0</v>
      </c>
      <c r="F11" s="493">
        <f aca="true" t="shared" si="0" ref="F11:O11">SUM(F12:F25)</f>
        <v>0</v>
      </c>
      <c r="G11" s="493">
        <f t="shared" si="0"/>
        <v>0</v>
      </c>
      <c r="H11" s="493">
        <f t="shared" si="0"/>
        <v>0</v>
      </c>
      <c r="I11" s="493">
        <f t="shared" si="0"/>
        <v>0</v>
      </c>
      <c r="J11" s="493">
        <f t="shared" si="0"/>
        <v>0</v>
      </c>
      <c r="K11" s="493">
        <f t="shared" si="0"/>
        <v>0</v>
      </c>
      <c r="L11" s="493">
        <f t="shared" si="0"/>
        <v>0</v>
      </c>
      <c r="M11" s="493">
        <f t="shared" si="0"/>
        <v>1252716</v>
      </c>
      <c r="N11" s="493">
        <f t="shared" si="0"/>
        <v>0</v>
      </c>
      <c r="O11" s="493">
        <f t="shared" si="0"/>
        <v>1252716</v>
      </c>
    </row>
    <row r="12" spans="1:15" ht="14.25" customHeight="1">
      <c r="A12" s="173" t="s">
        <v>250</v>
      </c>
      <c r="B12" s="127"/>
      <c r="C12" s="174" t="s">
        <v>234</v>
      </c>
      <c r="D12" s="175"/>
      <c r="E12" s="121"/>
      <c r="F12" s="121"/>
      <c r="G12" s="121"/>
      <c r="H12" s="121"/>
      <c r="I12" s="121"/>
      <c r="J12" s="121"/>
      <c r="K12" s="121"/>
      <c r="L12" s="121"/>
      <c r="M12" s="121">
        <v>1014516</v>
      </c>
      <c r="N12" s="121"/>
      <c r="O12" s="492">
        <f>SUM(E12:N12)</f>
        <v>1014516</v>
      </c>
    </row>
    <row r="13" spans="1:15" ht="12.75">
      <c r="A13" s="176" t="s">
        <v>251</v>
      </c>
      <c r="B13" s="177"/>
      <c r="C13" s="178" t="s">
        <v>161</v>
      </c>
      <c r="D13" s="137"/>
      <c r="E13" s="121"/>
      <c r="F13" s="121"/>
      <c r="G13" s="121"/>
      <c r="H13" s="121"/>
      <c r="I13" s="121"/>
      <c r="J13" s="121"/>
      <c r="K13" s="121"/>
      <c r="L13" s="121"/>
      <c r="M13" s="121">
        <v>11016</v>
      </c>
      <c r="N13" s="121"/>
      <c r="O13" s="492">
        <f aca="true" t="shared" si="1" ref="O13:O40">SUM(E13:N13)</f>
        <v>11016</v>
      </c>
    </row>
    <row r="14" spans="1:15" ht="12.75">
      <c r="A14" s="179" t="s">
        <v>252</v>
      </c>
      <c r="B14" s="180"/>
      <c r="C14" s="181" t="s">
        <v>162</v>
      </c>
      <c r="D14" s="175"/>
      <c r="E14" s="121"/>
      <c r="F14" s="121"/>
      <c r="G14" s="121"/>
      <c r="H14" s="121"/>
      <c r="I14" s="121"/>
      <c r="J14" s="121"/>
      <c r="K14" s="121"/>
      <c r="L14" s="121"/>
      <c r="M14" s="121">
        <v>31124</v>
      </c>
      <c r="N14" s="121"/>
      <c r="O14" s="492">
        <f t="shared" si="1"/>
        <v>31124</v>
      </c>
    </row>
    <row r="15" spans="1:15" ht="12.75">
      <c r="A15" s="182" t="s">
        <v>263</v>
      </c>
      <c r="B15" s="180"/>
      <c r="C15" s="181" t="s">
        <v>163</v>
      </c>
      <c r="D15" s="183"/>
      <c r="E15" s="121"/>
      <c r="F15" s="121"/>
      <c r="G15" s="121"/>
      <c r="H15" s="121"/>
      <c r="I15" s="121"/>
      <c r="J15" s="121"/>
      <c r="K15" s="121"/>
      <c r="L15" s="121"/>
      <c r="M15" s="121">
        <v>299</v>
      </c>
      <c r="N15" s="121"/>
      <c r="O15" s="492">
        <f t="shared" si="1"/>
        <v>299</v>
      </c>
    </row>
    <row r="16" spans="1:15" ht="12.75">
      <c r="A16" s="182" t="s">
        <v>269</v>
      </c>
      <c r="B16" s="180"/>
      <c r="C16" s="181" t="s">
        <v>165</v>
      </c>
      <c r="D16" s="183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492">
        <f t="shared" si="1"/>
        <v>0</v>
      </c>
    </row>
    <row r="17" spans="1:15" ht="12.75">
      <c r="A17" s="182" t="s">
        <v>270</v>
      </c>
      <c r="B17" s="180"/>
      <c r="C17" s="181" t="s">
        <v>167</v>
      </c>
      <c r="D17" s="183"/>
      <c r="E17" s="121"/>
      <c r="F17" s="121"/>
      <c r="G17" s="121"/>
      <c r="H17" s="121"/>
      <c r="I17" s="121"/>
      <c r="J17" s="121"/>
      <c r="K17" s="121"/>
      <c r="L17" s="121"/>
      <c r="M17" s="121">
        <v>1841</v>
      </c>
      <c r="N17" s="121"/>
      <c r="O17" s="492">
        <f t="shared" si="1"/>
        <v>1841</v>
      </c>
    </row>
    <row r="18" spans="1:15" ht="12.75">
      <c r="A18" s="182" t="s">
        <v>458</v>
      </c>
      <c r="B18" s="180"/>
      <c r="C18" s="181" t="s">
        <v>585</v>
      </c>
      <c r="D18" s="183"/>
      <c r="E18" s="121"/>
      <c r="F18" s="121"/>
      <c r="G18" s="121"/>
      <c r="H18" s="121"/>
      <c r="I18" s="121"/>
      <c r="J18" s="121"/>
      <c r="K18" s="121"/>
      <c r="L18" s="121"/>
      <c r="M18" s="121">
        <v>4535</v>
      </c>
      <c r="N18" s="121"/>
      <c r="O18" s="492">
        <f t="shared" si="1"/>
        <v>4535</v>
      </c>
    </row>
    <row r="19" spans="1:15" ht="12.75">
      <c r="A19" s="182" t="s">
        <v>586</v>
      </c>
      <c r="B19" s="180"/>
      <c r="C19" s="181" t="s">
        <v>587</v>
      </c>
      <c r="D19" s="235"/>
      <c r="E19" s="121"/>
      <c r="F19" s="121"/>
      <c r="G19" s="121"/>
      <c r="H19" s="121"/>
      <c r="I19" s="121"/>
      <c r="J19" s="121"/>
      <c r="K19" s="121"/>
      <c r="L19" s="121"/>
      <c r="M19" s="121">
        <v>14107</v>
      </c>
      <c r="N19" s="121"/>
      <c r="O19" s="492">
        <f t="shared" si="1"/>
        <v>14107</v>
      </c>
    </row>
    <row r="20" spans="1:15" ht="12.75">
      <c r="A20" s="184" t="s">
        <v>588</v>
      </c>
      <c r="B20" s="180"/>
      <c r="C20" s="735" t="s">
        <v>589</v>
      </c>
      <c r="D20" s="736"/>
      <c r="E20" s="121"/>
      <c r="F20" s="121"/>
      <c r="G20" s="121"/>
      <c r="H20" s="121"/>
      <c r="I20" s="121"/>
      <c r="J20" s="121"/>
      <c r="K20" s="121"/>
      <c r="L20" s="121"/>
      <c r="M20" s="121">
        <v>134206</v>
      </c>
      <c r="N20" s="121"/>
      <c r="O20" s="492">
        <f t="shared" si="1"/>
        <v>134206</v>
      </c>
    </row>
    <row r="21" spans="1:15" ht="12.75">
      <c r="A21" s="176" t="s">
        <v>590</v>
      </c>
      <c r="B21" s="180"/>
      <c r="C21" s="181" t="s">
        <v>169</v>
      </c>
      <c r="D21" s="185"/>
      <c r="E21" s="121"/>
      <c r="F21" s="121"/>
      <c r="G21" s="121"/>
      <c r="H21" s="121"/>
      <c r="I21" s="121"/>
      <c r="J21" s="121"/>
      <c r="K21" s="121"/>
      <c r="L21" s="121"/>
      <c r="M21" s="121">
        <v>7100</v>
      </c>
      <c r="N21" s="121"/>
      <c r="O21" s="492">
        <f t="shared" si="1"/>
        <v>7100</v>
      </c>
    </row>
    <row r="22" spans="1:15" ht="12.75">
      <c r="A22" s="182" t="s">
        <v>591</v>
      </c>
      <c r="B22" s="180"/>
      <c r="C22" s="181" t="s">
        <v>170</v>
      </c>
      <c r="D22" s="185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492">
        <f t="shared" si="1"/>
        <v>0</v>
      </c>
    </row>
    <row r="23" spans="1:15" ht="12.75">
      <c r="A23" s="182" t="s">
        <v>592</v>
      </c>
      <c r="B23" s="180"/>
      <c r="C23" s="181" t="s">
        <v>235</v>
      </c>
      <c r="D23" s="185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492">
        <f t="shared" si="1"/>
        <v>0</v>
      </c>
    </row>
    <row r="24" spans="1:15" ht="12.75">
      <c r="A24" s="182" t="s">
        <v>593</v>
      </c>
      <c r="B24" s="180"/>
      <c r="C24" s="181" t="s">
        <v>232</v>
      </c>
      <c r="D24" s="185"/>
      <c r="E24" s="121"/>
      <c r="F24" s="121"/>
      <c r="G24" s="121"/>
      <c r="H24" s="121"/>
      <c r="I24" s="121"/>
      <c r="J24" s="121"/>
      <c r="K24" s="121"/>
      <c r="L24" s="121"/>
      <c r="M24" s="121">
        <v>11116</v>
      </c>
      <c r="N24" s="121"/>
      <c r="O24" s="492">
        <f t="shared" si="1"/>
        <v>11116</v>
      </c>
    </row>
    <row r="25" spans="1:15" ht="12.75">
      <c r="A25" s="182" t="s">
        <v>594</v>
      </c>
      <c r="B25" s="180"/>
      <c r="C25" s="181" t="s">
        <v>171</v>
      </c>
      <c r="D25" s="185"/>
      <c r="E25" s="121"/>
      <c r="F25" s="121"/>
      <c r="G25" s="121"/>
      <c r="H25" s="121"/>
      <c r="I25" s="121"/>
      <c r="J25" s="121"/>
      <c r="K25" s="121"/>
      <c r="L25" s="121"/>
      <c r="M25" s="121">
        <v>22856</v>
      </c>
      <c r="N25" s="121"/>
      <c r="O25" s="492">
        <f t="shared" si="1"/>
        <v>22856</v>
      </c>
    </row>
    <row r="26" spans="1:15" ht="41.25" customHeight="1">
      <c r="A26" s="186" t="s">
        <v>182</v>
      </c>
      <c r="B26" s="737" t="s">
        <v>82</v>
      </c>
      <c r="C26" s="738"/>
      <c r="D26" s="739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492">
        <f t="shared" si="1"/>
        <v>0</v>
      </c>
    </row>
    <row r="27" spans="1:15" ht="12.75">
      <c r="A27" s="171" t="s">
        <v>183</v>
      </c>
      <c r="B27" s="720" t="s">
        <v>83</v>
      </c>
      <c r="C27" s="721"/>
      <c r="D27" s="722"/>
      <c r="E27" s="493">
        <f>SUM(E28:E40)</f>
        <v>0</v>
      </c>
      <c r="F27" s="493">
        <f aca="true" t="shared" si="2" ref="F27:O27">SUM(F28:F40)</f>
        <v>0</v>
      </c>
      <c r="G27" s="493">
        <f t="shared" si="2"/>
        <v>0</v>
      </c>
      <c r="H27" s="493">
        <f t="shared" si="2"/>
        <v>0</v>
      </c>
      <c r="I27" s="493">
        <f t="shared" si="2"/>
        <v>0</v>
      </c>
      <c r="J27" s="493">
        <f t="shared" si="2"/>
        <v>0</v>
      </c>
      <c r="K27" s="493">
        <f t="shared" si="2"/>
        <v>0</v>
      </c>
      <c r="L27" s="493">
        <f t="shared" si="2"/>
        <v>0</v>
      </c>
      <c r="M27" s="493">
        <f t="shared" si="2"/>
        <v>1203495</v>
      </c>
      <c r="N27" s="493">
        <f t="shared" si="2"/>
        <v>0</v>
      </c>
      <c r="O27" s="493">
        <f t="shared" si="2"/>
        <v>1203495</v>
      </c>
    </row>
    <row r="28" spans="1:15" ht="12.75">
      <c r="A28" s="187" t="s">
        <v>254</v>
      </c>
      <c r="B28" s="188"/>
      <c r="C28" s="189" t="s">
        <v>84</v>
      </c>
      <c r="D28" s="114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492">
        <f t="shared" si="1"/>
        <v>0</v>
      </c>
    </row>
    <row r="29" spans="1:15" ht="12.75">
      <c r="A29" s="95" t="s">
        <v>570</v>
      </c>
      <c r="B29" s="127"/>
      <c r="C29" s="128"/>
      <c r="D29" s="190" t="s">
        <v>234</v>
      </c>
      <c r="E29" s="121"/>
      <c r="F29" s="121"/>
      <c r="G29" s="121"/>
      <c r="H29" s="121"/>
      <c r="I29" s="121"/>
      <c r="J29" s="121"/>
      <c r="K29" s="121"/>
      <c r="L29" s="121"/>
      <c r="M29" s="121">
        <v>980469</v>
      </c>
      <c r="N29" s="121"/>
      <c r="O29" s="492">
        <f t="shared" si="1"/>
        <v>980469</v>
      </c>
    </row>
    <row r="30" spans="1:15" ht="12.75">
      <c r="A30" s="191" t="s">
        <v>571</v>
      </c>
      <c r="B30" s="180"/>
      <c r="C30" s="192"/>
      <c r="D30" s="190" t="s">
        <v>162</v>
      </c>
      <c r="E30" s="121"/>
      <c r="F30" s="121"/>
      <c r="G30" s="121"/>
      <c r="H30" s="121"/>
      <c r="I30" s="121"/>
      <c r="J30" s="121"/>
      <c r="K30" s="121"/>
      <c r="L30" s="121"/>
      <c r="M30" s="121">
        <v>31371</v>
      </c>
      <c r="N30" s="121"/>
      <c r="O30" s="492">
        <f t="shared" si="1"/>
        <v>31371</v>
      </c>
    </row>
    <row r="31" spans="1:15" ht="12.75">
      <c r="A31" s="191" t="s">
        <v>595</v>
      </c>
      <c r="B31" s="180"/>
      <c r="C31" s="192"/>
      <c r="D31" s="190" t="s">
        <v>196</v>
      </c>
      <c r="E31" s="121"/>
      <c r="F31" s="121"/>
      <c r="G31" s="121"/>
      <c r="H31" s="121"/>
      <c r="I31" s="121"/>
      <c r="J31" s="121"/>
      <c r="K31" s="121"/>
      <c r="L31" s="121"/>
      <c r="M31" s="121">
        <v>298</v>
      </c>
      <c r="N31" s="121"/>
      <c r="O31" s="492">
        <f t="shared" si="1"/>
        <v>298</v>
      </c>
    </row>
    <row r="32" spans="1:15" ht="12.75">
      <c r="A32" s="191" t="s">
        <v>596</v>
      </c>
      <c r="B32" s="180"/>
      <c r="C32" s="192"/>
      <c r="D32" s="190" t="s">
        <v>197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492">
        <f t="shared" si="1"/>
        <v>0</v>
      </c>
    </row>
    <row r="33" spans="1:15" ht="12.75">
      <c r="A33" s="191" t="s">
        <v>597</v>
      </c>
      <c r="B33" s="180"/>
      <c r="C33" s="192"/>
      <c r="D33" s="190" t="s">
        <v>198</v>
      </c>
      <c r="E33" s="121"/>
      <c r="F33" s="121"/>
      <c r="G33" s="121"/>
      <c r="H33" s="121"/>
      <c r="I33" s="121"/>
      <c r="J33" s="121"/>
      <c r="K33" s="121"/>
      <c r="L33" s="121"/>
      <c r="M33" s="121">
        <v>1841</v>
      </c>
      <c r="N33" s="121"/>
      <c r="O33" s="492">
        <f t="shared" si="1"/>
        <v>1841</v>
      </c>
    </row>
    <row r="34" spans="1:15" ht="12.75">
      <c r="A34" s="191" t="s">
        <v>598</v>
      </c>
      <c r="B34" s="180"/>
      <c r="C34" s="192"/>
      <c r="D34" s="190" t="s">
        <v>585</v>
      </c>
      <c r="E34" s="121"/>
      <c r="F34" s="121"/>
      <c r="G34" s="121"/>
      <c r="H34" s="121"/>
      <c r="I34" s="121"/>
      <c r="J34" s="121"/>
      <c r="K34" s="121"/>
      <c r="L34" s="121"/>
      <c r="M34" s="121">
        <v>3000</v>
      </c>
      <c r="N34" s="121"/>
      <c r="O34" s="492">
        <f t="shared" si="1"/>
        <v>3000</v>
      </c>
    </row>
    <row r="35" spans="1:15" ht="12.75">
      <c r="A35" s="191" t="s">
        <v>599</v>
      </c>
      <c r="B35" s="180"/>
      <c r="C35" s="192"/>
      <c r="D35" s="190" t="s">
        <v>413</v>
      </c>
      <c r="E35" s="121"/>
      <c r="F35" s="121"/>
      <c r="G35" s="121"/>
      <c r="H35" s="121"/>
      <c r="I35" s="121"/>
      <c r="J35" s="121"/>
      <c r="K35" s="121"/>
      <c r="L35" s="121"/>
      <c r="M35" s="121">
        <v>165452</v>
      </c>
      <c r="N35" s="121"/>
      <c r="O35" s="492">
        <f t="shared" si="1"/>
        <v>165452</v>
      </c>
    </row>
    <row r="36" spans="1:15" ht="12.75">
      <c r="A36" s="191" t="s">
        <v>600</v>
      </c>
      <c r="B36" s="180"/>
      <c r="C36" s="192"/>
      <c r="D36" s="190" t="s">
        <v>169</v>
      </c>
      <c r="E36" s="121"/>
      <c r="F36" s="121"/>
      <c r="G36" s="121"/>
      <c r="H36" s="121"/>
      <c r="I36" s="121"/>
      <c r="J36" s="121"/>
      <c r="K36" s="121"/>
      <c r="L36" s="121"/>
      <c r="M36" s="121">
        <v>3862</v>
      </c>
      <c r="N36" s="121"/>
      <c r="O36" s="492">
        <f t="shared" si="1"/>
        <v>3862</v>
      </c>
    </row>
    <row r="37" spans="1:15" ht="12.75">
      <c r="A37" s="191" t="s">
        <v>601</v>
      </c>
      <c r="B37" s="180"/>
      <c r="C37" s="192"/>
      <c r="D37" s="190" t="s">
        <v>170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492">
        <f t="shared" si="1"/>
        <v>0</v>
      </c>
    </row>
    <row r="38" spans="1:15" ht="12.75">
      <c r="A38" s="193" t="s">
        <v>602</v>
      </c>
      <c r="B38" s="180"/>
      <c r="C38" s="192"/>
      <c r="D38" s="190" t="s">
        <v>238</v>
      </c>
      <c r="E38" s="121"/>
      <c r="F38" s="121"/>
      <c r="G38" s="121"/>
      <c r="H38" s="121"/>
      <c r="I38" s="121"/>
      <c r="J38" s="121"/>
      <c r="K38" s="121"/>
      <c r="L38" s="121"/>
      <c r="M38" s="121">
        <v>13888</v>
      </c>
      <c r="N38" s="121"/>
      <c r="O38" s="492">
        <f t="shared" si="1"/>
        <v>13888</v>
      </c>
    </row>
    <row r="39" spans="1:15" ht="12.75">
      <c r="A39" s="176" t="s">
        <v>603</v>
      </c>
      <c r="B39" s="231"/>
      <c r="C39" s="178"/>
      <c r="D39" s="232" t="s">
        <v>604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492">
        <f t="shared" si="1"/>
        <v>0</v>
      </c>
    </row>
    <row r="40" spans="1:15" ht="12.75">
      <c r="A40" s="191" t="s">
        <v>605</v>
      </c>
      <c r="B40" s="180"/>
      <c r="C40" s="192"/>
      <c r="D40" s="190" t="s">
        <v>239</v>
      </c>
      <c r="E40" s="252"/>
      <c r="F40" s="121"/>
      <c r="G40" s="121"/>
      <c r="H40" s="121"/>
      <c r="I40" s="121"/>
      <c r="J40" s="121"/>
      <c r="K40" s="121"/>
      <c r="L40" s="121"/>
      <c r="M40" s="121">
        <v>3314</v>
      </c>
      <c r="N40" s="121"/>
      <c r="O40" s="492">
        <f t="shared" si="1"/>
        <v>3314</v>
      </c>
    </row>
    <row r="41" spans="1:7" s="133" customFormat="1" ht="12.75">
      <c r="A41" s="133" t="s">
        <v>609</v>
      </c>
      <c r="C41" s="210"/>
      <c r="E41" s="209" t="s">
        <v>434</v>
      </c>
      <c r="F41" s="209"/>
      <c r="G41" s="209"/>
    </row>
    <row r="42" spans="5:6" s="133" customFormat="1" ht="12.75">
      <c r="E42" s="210" t="s">
        <v>613</v>
      </c>
      <c r="F42" s="210"/>
    </row>
  </sheetData>
  <sheetProtection/>
  <mergeCells count="12">
    <mergeCell ref="E5:L6"/>
    <mergeCell ref="E4:L4"/>
    <mergeCell ref="B10:D10"/>
    <mergeCell ref="A3:L3"/>
    <mergeCell ref="C20:D20"/>
    <mergeCell ref="B26:D26"/>
    <mergeCell ref="B27:D27"/>
    <mergeCell ref="A7:O7"/>
    <mergeCell ref="A8:A9"/>
    <mergeCell ref="B8:D9"/>
    <mergeCell ref="E8:N8"/>
    <mergeCell ref="O8:O9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showGridLines="0" tabSelected="1" zoomScale="75" zoomScaleNormal="75" zoomScalePageLayoutView="0" workbookViewId="0" topLeftCell="A1">
      <selection activeCell="I19" sqref="I19"/>
    </sheetView>
  </sheetViews>
  <sheetFormatPr defaultColWidth="9.140625" defaultRowHeight="12.75"/>
  <cols>
    <col min="1" max="1" width="5.8515625" style="261" customWidth="1"/>
    <col min="2" max="2" width="26.57421875" style="261" customWidth="1"/>
    <col min="3" max="3" width="13.57421875" style="261" customWidth="1"/>
    <col min="4" max="15" width="11.8515625" style="261" customWidth="1"/>
    <col min="16" max="16384" width="9.140625" style="261" customWidth="1"/>
  </cols>
  <sheetData>
    <row r="2" spans="1:15" ht="12.75">
      <c r="A2" s="258"/>
      <c r="B2" s="259"/>
      <c r="C2" s="258"/>
      <c r="D2" s="258"/>
      <c r="E2" s="258"/>
      <c r="F2" s="741" t="s">
        <v>620</v>
      </c>
      <c r="G2" s="741"/>
      <c r="H2" s="741"/>
      <c r="I2" s="741"/>
      <c r="J2" s="741"/>
      <c r="K2" s="260"/>
      <c r="L2" s="260"/>
      <c r="M2" s="260"/>
      <c r="N2" s="260"/>
      <c r="O2" s="260"/>
    </row>
    <row r="3" spans="2:15" ht="12.75" customHeight="1">
      <c r="B3" s="258"/>
      <c r="G3" s="742" t="s">
        <v>623</v>
      </c>
      <c r="H3" s="742"/>
      <c r="I3" s="742"/>
      <c r="J3" s="258"/>
      <c r="K3" s="258"/>
      <c r="L3" s="258"/>
      <c r="M3" s="258"/>
      <c r="N3" s="258"/>
      <c r="O3" s="258"/>
    </row>
    <row r="4" spans="1:15" ht="12.75">
      <c r="A4" s="258"/>
      <c r="B4" s="259"/>
      <c r="C4" s="258"/>
      <c r="D4" s="741" t="s">
        <v>490</v>
      </c>
      <c r="E4" s="741"/>
      <c r="F4" s="741"/>
      <c r="G4" s="741"/>
      <c r="H4" s="741"/>
      <c r="I4" s="741"/>
      <c r="J4" s="741"/>
      <c r="K4" s="741"/>
      <c r="L4" s="741"/>
      <c r="M4" s="260"/>
      <c r="N4" s="260"/>
      <c r="O4" s="260"/>
    </row>
    <row r="5" spans="2:15" ht="12.75" customHeight="1">
      <c r="B5" s="744" t="s">
        <v>610</v>
      </c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</row>
    <row r="6" spans="1:15" ht="12.7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ht="12.75">
      <c r="A7" s="743"/>
      <c r="B7" s="743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</row>
    <row r="8" spans="1:15" ht="12.75" customHeight="1">
      <c r="A8" s="625" t="s">
        <v>624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</row>
    <row r="9" spans="1:15" ht="12.75">
      <c r="A9" s="625" t="s">
        <v>702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</row>
    <row r="10" spans="1:15" ht="12.75">
      <c r="A10" s="264"/>
      <c r="B10" s="264"/>
      <c r="C10" s="265"/>
      <c r="D10" s="265"/>
      <c r="E10" s="265"/>
      <c r="F10" s="265"/>
      <c r="G10" s="259"/>
      <c r="H10" s="259"/>
      <c r="I10" s="259"/>
      <c r="J10" s="259"/>
      <c r="K10" s="259"/>
      <c r="L10" s="259"/>
      <c r="M10" s="259"/>
      <c r="N10" s="259"/>
      <c r="O10" s="259"/>
    </row>
    <row r="11" spans="1:15" ht="12.75">
      <c r="A11" s="266"/>
      <c r="B11" s="258"/>
      <c r="C11" s="258"/>
      <c r="D11" s="258"/>
      <c r="E11" s="258"/>
      <c r="F11" s="258"/>
      <c r="G11" s="740">
        <v>40931</v>
      </c>
      <c r="H11" s="741"/>
      <c r="I11" s="260"/>
      <c r="J11" s="258"/>
      <c r="K11" s="258"/>
      <c r="L11" s="258"/>
      <c r="M11" s="258"/>
      <c r="N11" s="258"/>
      <c r="O11" s="258"/>
    </row>
    <row r="12" spans="1:15" ht="12.75">
      <c r="A12" s="742" t="s">
        <v>284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</row>
    <row r="13" spans="1:15" ht="13.5" thickBot="1">
      <c r="A13" s="267" t="s">
        <v>285</v>
      </c>
      <c r="C13" s="746"/>
      <c r="D13" s="746"/>
      <c r="E13" s="268"/>
      <c r="F13" s="268"/>
      <c r="G13" s="259"/>
      <c r="H13" s="259"/>
      <c r="I13" s="259"/>
      <c r="J13" s="259"/>
      <c r="K13" s="259"/>
      <c r="L13" s="259"/>
      <c r="M13" s="259"/>
      <c r="N13" s="259"/>
      <c r="O13" s="259"/>
    </row>
    <row r="14" spans="1:15" ht="140.25" customHeight="1">
      <c r="A14" s="269"/>
      <c r="B14" s="270"/>
      <c r="C14" s="271"/>
      <c r="D14" s="272" t="s">
        <v>627</v>
      </c>
      <c r="E14" s="273" t="s">
        <v>628</v>
      </c>
      <c r="F14" s="274" t="s">
        <v>629</v>
      </c>
      <c r="G14" s="273" t="s">
        <v>630</v>
      </c>
      <c r="H14" s="275" t="s">
        <v>631</v>
      </c>
      <c r="I14" s="275" t="s">
        <v>632</v>
      </c>
      <c r="J14" s="275" t="s">
        <v>633</v>
      </c>
      <c r="K14" s="275" t="s">
        <v>634</v>
      </c>
      <c r="L14" s="274" t="s">
        <v>635</v>
      </c>
      <c r="M14" s="273" t="s">
        <v>701</v>
      </c>
      <c r="N14" s="275" t="s">
        <v>636</v>
      </c>
      <c r="O14" s="275" t="s">
        <v>625</v>
      </c>
    </row>
    <row r="15" spans="1:15" ht="18" customHeight="1">
      <c r="A15" s="276" t="s">
        <v>122</v>
      </c>
      <c r="B15" s="277" t="s">
        <v>278</v>
      </c>
      <c r="C15" s="278" t="s">
        <v>367</v>
      </c>
      <c r="D15" s="279" t="s">
        <v>367</v>
      </c>
      <c r="E15" s="280" t="s">
        <v>367</v>
      </c>
      <c r="F15" s="281" t="s">
        <v>367</v>
      </c>
      <c r="G15" s="280" t="s">
        <v>367</v>
      </c>
      <c r="H15" s="282" t="s">
        <v>367</v>
      </c>
      <c r="I15" s="282" t="s">
        <v>367</v>
      </c>
      <c r="J15" s="282" t="s">
        <v>367</v>
      </c>
      <c r="K15" s="282" t="s">
        <v>367</v>
      </c>
      <c r="L15" s="281" t="s">
        <v>367</v>
      </c>
      <c r="M15" s="280" t="s">
        <v>367</v>
      </c>
      <c r="N15" s="282" t="s">
        <v>367</v>
      </c>
      <c r="O15" s="282" t="s">
        <v>367</v>
      </c>
    </row>
    <row r="16" spans="1:15" ht="39" customHeight="1">
      <c r="A16" s="283" t="s">
        <v>113</v>
      </c>
      <c r="B16" s="284" t="s">
        <v>319</v>
      </c>
      <c r="C16" s="285">
        <f>SUM(C17:C20)</f>
        <v>35681</v>
      </c>
      <c r="D16" s="285">
        <f aca="true" t="shared" si="0" ref="D16:O16">SUM(D17:D20)</f>
        <v>0</v>
      </c>
      <c r="E16" s="286">
        <f t="shared" si="0"/>
        <v>0</v>
      </c>
      <c r="F16" s="287">
        <f t="shared" si="0"/>
        <v>0</v>
      </c>
      <c r="G16" s="286">
        <f t="shared" si="0"/>
        <v>509</v>
      </c>
      <c r="H16" s="288">
        <f t="shared" si="0"/>
        <v>0</v>
      </c>
      <c r="I16" s="288">
        <f t="shared" si="0"/>
        <v>0</v>
      </c>
      <c r="J16" s="288">
        <f t="shared" si="0"/>
        <v>35172</v>
      </c>
      <c r="K16" s="288">
        <f t="shared" si="0"/>
        <v>0</v>
      </c>
      <c r="L16" s="287">
        <f t="shared" si="0"/>
        <v>0</v>
      </c>
      <c r="M16" s="286">
        <f t="shared" si="0"/>
        <v>0</v>
      </c>
      <c r="N16" s="288">
        <f t="shared" si="0"/>
        <v>0</v>
      </c>
      <c r="O16" s="288">
        <f t="shared" si="0"/>
        <v>0</v>
      </c>
    </row>
    <row r="17" spans="1:15" ht="39" customHeight="1">
      <c r="A17" s="289" t="s">
        <v>320</v>
      </c>
      <c r="B17" s="290" t="s">
        <v>128</v>
      </c>
      <c r="C17" s="291">
        <f>SUM(D17:O17)</f>
        <v>0</v>
      </c>
      <c r="D17" s="292"/>
      <c r="E17" s="293" t="s">
        <v>367</v>
      </c>
      <c r="F17" s="294" t="s">
        <v>367</v>
      </c>
      <c r="G17" s="293" t="s">
        <v>367</v>
      </c>
      <c r="H17" s="295" t="s">
        <v>367</v>
      </c>
      <c r="I17" s="295" t="s">
        <v>367</v>
      </c>
      <c r="J17" s="295" t="s">
        <v>367</v>
      </c>
      <c r="K17" s="295" t="s">
        <v>367</v>
      </c>
      <c r="L17" s="294" t="s">
        <v>367</v>
      </c>
      <c r="M17" s="276" t="s">
        <v>367</v>
      </c>
      <c r="N17" s="296" t="s">
        <v>367</v>
      </c>
      <c r="O17" s="296" t="s">
        <v>367</v>
      </c>
    </row>
    <row r="18" spans="1:15" ht="39" customHeight="1">
      <c r="A18" s="293" t="s">
        <v>117</v>
      </c>
      <c r="B18" s="297" t="s">
        <v>321</v>
      </c>
      <c r="C18" s="291">
        <f>SUM(D18:O18)</f>
        <v>0</v>
      </c>
      <c r="D18" s="289" t="s">
        <v>367</v>
      </c>
      <c r="E18" s="298"/>
      <c r="F18" s="299"/>
      <c r="G18" s="293" t="s">
        <v>367</v>
      </c>
      <c r="H18" s="295" t="s">
        <v>367</v>
      </c>
      <c r="I18" s="295" t="s">
        <v>367</v>
      </c>
      <c r="J18" s="295" t="s">
        <v>367</v>
      </c>
      <c r="K18" s="295" t="s">
        <v>367</v>
      </c>
      <c r="L18" s="294" t="s">
        <v>367</v>
      </c>
      <c r="M18" s="280" t="s">
        <v>367</v>
      </c>
      <c r="N18" s="282" t="s">
        <v>367</v>
      </c>
      <c r="O18" s="282" t="s">
        <v>367</v>
      </c>
    </row>
    <row r="19" spans="1:15" ht="39" customHeight="1">
      <c r="A19" s="293" t="s">
        <v>118</v>
      </c>
      <c r="B19" s="290" t="s">
        <v>322</v>
      </c>
      <c r="C19" s="291">
        <f>SUM(D19:O19)</f>
        <v>35681</v>
      </c>
      <c r="D19" s="289" t="s">
        <v>367</v>
      </c>
      <c r="E19" s="293" t="s">
        <v>367</v>
      </c>
      <c r="F19" s="294" t="s">
        <v>367</v>
      </c>
      <c r="G19" s="298">
        <v>509</v>
      </c>
      <c r="H19" s="300"/>
      <c r="I19" s="300"/>
      <c r="J19" s="300">
        <v>35172</v>
      </c>
      <c r="K19" s="300"/>
      <c r="L19" s="299"/>
      <c r="M19" s="280" t="s">
        <v>367</v>
      </c>
      <c r="N19" s="282" t="s">
        <v>367</v>
      </c>
      <c r="O19" s="282" t="s">
        <v>367</v>
      </c>
    </row>
    <row r="20" spans="1:15" ht="39" customHeight="1" thickBot="1">
      <c r="A20" s="301" t="s">
        <v>119</v>
      </c>
      <c r="B20" s="302" t="s">
        <v>127</v>
      </c>
      <c r="C20" s="303">
        <f>SUM(D20:O20)</f>
        <v>0</v>
      </c>
      <c r="D20" s="304" t="s">
        <v>367</v>
      </c>
      <c r="E20" s="301" t="s">
        <v>367</v>
      </c>
      <c r="F20" s="305" t="s">
        <v>367</v>
      </c>
      <c r="G20" s="301" t="s">
        <v>367</v>
      </c>
      <c r="H20" s="306" t="s">
        <v>367</v>
      </c>
      <c r="I20" s="306" t="s">
        <v>367</v>
      </c>
      <c r="J20" s="306" t="s">
        <v>367</v>
      </c>
      <c r="K20" s="306" t="s">
        <v>367</v>
      </c>
      <c r="L20" s="307" t="s">
        <v>367</v>
      </c>
      <c r="M20" s="308"/>
      <c r="N20" s="309"/>
      <c r="O20" s="309"/>
    </row>
    <row r="21" spans="1:15" ht="21.75" customHeight="1">
      <c r="A21" s="310"/>
      <c r="B21" s="311"/>
      <c r="C21" s="260"/>
      <c r="D21" s="312"/>
      <c r="E21" s="260"/>
      <c r="F21" s="260"/>
      <c r="G21" s="258"/>
      <c r="H21" s="258"/>
      <c r="I21" s="258"/>
      <c r="J21" s="258"/>
      <c r="K21" s="258"/>
      <c r="L21" s="258"/>
      <c r="M21" s="258"/>
      <c r="N21" s="258"/>
      <c r="O21" s="258"/>
    </row>
    <row r="22" spans="1:16" ht="21.75" customHeight="1">
      <c r="A22" s="742" t="s">
        <v>637</v>
      </c>
      <c r="B22" s="742"/>
      <c r="C22" s="741" t="s">
        <v>244</v>
      </c>
      <c r="D22" s="741"/>
      <c r="E22" s="741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3"/>
    </row>
    <row r="23" spans="1:16" ht="21.75" customHeight="1">
      <c r="A23" s="258"/>
      <c r="C23" s="747" t="s">
        <v>638</v>
      </c>
      <c r="D23" s="747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3"/>
    </row>
    <row r="24" spans="1:16" ht="21.75" customHeight="1">
      <c r="A24" s="314"/>
      <c r="B24" s="314"/>
      <c r="C24" s="262"/>
      <c r="D24" s="315"/>
      <c r="E24" s="316"/>
      <c r="F24" s="316"/>
      <c r="G24" s="312"/>
      <c r="H24" s="312"/>
      <c r="I24" s="312"/>
      <c r="J24" s="312"/>
      <c r="K24" s="312"/>
      <c r="L24" s="312"/>
      <c r="M24" s="312"/>
      <c r="N24" s="312"/>
      <c r="O24" s="312"/>
      <c r="P24" s="313"/>
    </row>
    <row r="25" spans="1:16" ht="21.75" customHeight="1">
      <c r="A25" s="258"/>
      <c r="B25" s="258"/>
      <c r="C25" s="258"/>
      <c r="D25" s="260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3"/>
    </row>
    <row r="26" spans="1:16" ht="21.75" customHeight="1">
      <c r="A26" s="317" t="s">
        <v>626</v>
      </c>
      <c r="B26" s="258"/>
      <c r="C26" s="258"/>
      <c r="D26" s="260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3"/>
    </row>
    <row r="27" spans="1:16" ht="21.75" customHeight="1">
      <c r="A27" s="258"/>
      <c r="B27" s="258"/>
      <c r="C27" s="258"/>
      <c r="D27" s="260"/>
      <c r="E27" s="312"/>
      <c r="F27" s="312"/>
      <c r="G27" s="312"/>
      <c r="H27" s="312"/>
      <c r="I27" s="312"/>
      <c r="J27" s="312"/>
      <c r="K27" s="312"/>
      <c r="L27" s="745"/>
      <c r="M27" s="745"/>
      <c r="N27" s="745"/>
      <c r="O27" s="745"/>
      <c r="P27" s="313"/>
    </row>
    <row r="28" spans="4:16" ht="21.75" customHeight="1">
      <c r="D28" s="318"/>
      <c r="E28" s="313"/>
      <c r="F28" s="313"/>
      <c r="G28" s="313"/>
      <c r="H28" s="313"/>
      <c r="I28" s="313"/>
      <c r="J28" s="313"/>
      <c r="K28" s="313"/>
      <c r="L28" s="745"/>
      <c r="M28" s="745"/>
      <c r="N28" s="745"/>
      <c r="O28" s="745"/>
      <c r="P28" s="313"/>
    </row>
    <row r="29" spans="4:16" ht="21.75" customHeight="1">
      <c r="D29" s="318"/>
      <c r="E29" s="313"/>
      <c r="F29" s="313"/>
      <c r="G29" s="313"/>
      <c r="H29" s="313"/>
      <c r="I29" s="313"/>
      <c r="J29" s="313"/>
      <c r="K29" s="313"/>
      <c r="L29" s="313"/>
      <c r="M29" s="745"/>
      <c r="N29" s="745"/>
      <c r="O29" s="745"/>
      <c r="P29" s="745"/>
    </row>
    <row r="30" spans="4:16" ht="15" customHeight="1">
      <c r="D30" s="318"/>
      <c r="E30" s="313"/>
      <c r="F30" s="313"/>
      <c r="G30" s="313"/>
      <c r="H30" s="313"/>
      <c r="I30" s="313"/>
      <c r="J30" s="313"/>
      <c r="K30" s="313"/>
      <c r="L30" s="313"/>
      <c r="M30" s="745"/>
      <c r="N30" s="745"/>
      <c r="O30" s="745"/>
      <c r="P30" s="745"/>
    </row>
    <row r="31" spans="4:16" ht="14.25" customHeight="1">
      <c r="D31" s="318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</row>
    <row r="32" spans="4:16" ht="12.75">
      <c r="D32" s="318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</row>
    <row r="33" spans="5:16" ht="12.75"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</row>
    <row r="34" spans="5:16" ht="12.75"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</row>
    <row r="35" spans="5:16" ht="12.75"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</row>
    <row r="36" spans="5:16" ht="12.75"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</row>
    <row r="37" spans="5:16" ht="12.75"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</row>
    <row r="38" spans="5:16" ht="12.75"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</row>
    <row r="39" spans="5:16" ht="12.75"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</row>
    <row r="40" spans="5:16" ht="12.75"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</row>
    <row r="41" spans="5:16" ht="12.75"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</row>
    <row r="42" spans="5:16" ht="12.75"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</row>
    <row r="43" spans="5:16" ht="12.75"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</row>
    <row r="44" spans="5:16" ht="12.75"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</row>
    <row r="45" spans="5:16" ht="12.75"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</row>
    <row r="46" spans="5:16" ht="12.75"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</row>
    <row r="47" spans="5:16" ht="12.75"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</row>
    <row r="48" spans="5:16" ht="12.75"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</row>
    <row r="49" spans="5:16" ht="12.75"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</row>
    <row r="50" spans="5:16" ht="12.75"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</row>
    <row r="51" spans="5:16" ht="12.75"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</row>
    <row r="52" spans="5:16" ht="12.75"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</row>
    <row r="53" spans="5:16" ht="12.75"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</row>
    <row r="54" spans="5:16" ht="12.75"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</row>
    <row r="55" spans="5:16" ht="12.75"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</row>
    <row r="56" spans="5:16" ht="12.75"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</row>
    <row r="57" spans="5:16" ht="12.75"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</row>
    <row r="58" spans="5:16" ht="12.75"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</row>
    <row r="59" spans="5:16" ht="12.75"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</row>
    <row r="60" spans="5:16" ht="12.75"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</row>
    <row r="61" spans="5:16" ht="12.75"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</row>
    <row r="62" spans="5:16" ht="12.75"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</row>
    <row r="63" spans="5:16" ht="12.75"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</row>
    <row r="64" spans="5:16" ht="12.75"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</row>
    <row r="65" spans="5:16" ht="12.75"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</row>
    <row r="66" spans="5:16" ht="12.75"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</row>
    <row r="67" spans="5:16" ht="12.75"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</row>
    <row r="68" spans="5:16" ht="12.75"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</row>
    <row r="69" spans="5:16" ht="12.75"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</row>
    <row r="70" spans="5:16" ht="12.75"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</row>
    <row r="71" spans="5:16" ht="12.75"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</row>
    <row r="72" spans="5:16" ht="12.75"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</row>
    <row r="73" spans="5:16" ht="12.75"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</row>
    <row r="74" spans="5:16" ht="12.75"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</row>
    <row r="75" spans="5:16" ht="12.75"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</row>
    <row r="76" spans="5:16" ht="12.75"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</row>
  </sheetData>
  <sheetProtection/>
  <mergeCells count="15">
    <mergeCell ref="M29:P30"/>
    <mergeCell ref="A12:O12"/>
    <mergeCell ref="C13:D13"/>
    <mergeCell ref="A22:B22"/>
    <mergeCell ref="C23:D23"/>
    <mergeCell ref="L27:O28"/>
    <mergeCell ref="C22:E22"/>
    <mergeCell ref="A9:O9"/>
    <mergeCell ref="G11:H11"/>
    <mergeCell ref="G3:I3"/>
    <mergeCell ref="A7:B7"/>
    <mergeCell ref="A8:O8"/>
    <mergeCell ref="F2:J2"/>
    <mergeCell ref="B5:O5"/>
    <mergeCell ref="D4:L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SheetLayoutView="100" zoomScalePageLayoutView="0" workbookViewId="0" topLeftCell="D1">
      <selection activeCell="M13" sqref="M13"/>
    </sheetView>
  </sheetViews>
  <sheetFormatPr defaultColWidth="9.140625" defaultRowHeight="12.75"/>
  <cols>
    <col min="1" max="1" width="8.00390625" style="56" customWidth="1"/>
    <col min="2" max="2" width="1.57421875" style="56" hidden="1" customWidth="1"/>
    <col min="3" max="3" width="30.140625" style="56" customWidth="1"/>
    <col min="4" max="4" width="18.28125" style="56" customWidth="1"/>
    <col min="5" max="5" width="0" style="56" hidden="1" customWidth="1"/>
    <col min="6" max="6" width="11.7109375" style="56" customWidth="1"/>
    <col min="7" max="7" width="8.8515625" style="56" customWidth="1"/>
    <col min="8" max="9" width="15.140625" style="56" customWidth="1"/>
    <col min="10" max="16384" width="9.140625" style="56" customWidth="1"/>
  </cols>
  <sheetData>
    <row r="1" spans="4:9" ht="12.75">
      <c r="D1" s="57"/>
      <c r="G1" s="58" t="s">
        <v>340</v>
      </c>
      <c r="H1" s="58"/>
      <c r="I1" s="58"/>
    </row>
    <row r="2" spans="7:9" ht="12.75">
      <c r="G2" s="58" t="s">
        <v>647</v>
      </c>
      <c r="H2" s="58"/>
      <c r="I2" s="58"/>
    </row>
    <row r="4" spans="1:9" ht="24.75" customHeight="1">
      <c r="A4" s="508" t="s">
        <v>618</v>
      </c>
      <c r="B4" s="508"/>
      <c r="C4" s="508"/>
      <c r="D4" s="508"/>
      <c r="E4" s="508"/>
      <c r="F4" s="508"/>
      <c r="G4" s="508"/>
      <c r="H4" s="508"/>
      <c r="I4" s="508"/>
    </row>
    <row r="5" spans="1:9" ht="20.25" customHeight="1">
      <c r="A5" s="240"/>
      <c r="B5" s="239"/>
      <c r="C5" s="510" t="s">
        <v>620</v>
      </c>
      <c r="D5" s="510"/>
      <c r="E5" s="510"/>
      <c r="F5" s="510"/>
      <c r="G5" s="510"/>
      <c r="H5" s="510"/>
      <c r="I5" s="240"/>
    </row>
    <row r="6" spans="1:9" ht="12.75" customHeight="1">
      <c r="A6" s="509" t="s">
        <v>313</v>
      </c>
      <c r="B6" s="509"/>
      <c r="C6" s="509"/>
      <c r="D6" s="509"/>
      <c r="E6" s="509"/>
      <c r="F6" s="509"/>
      <c r="G6" s="509"/>
      <c r="H6" s="509"/>
      <c r="I6" s="509"/>
    </row>
    <row r="7" spans="1:9" ht="18" customHeight="1">
      <c r="A7" s="238"/>
      <c r="B7" s="238"/>
      <c r="C7" s="511" t="s">
        <v>486</v>
      </c>
      <c r="D7" s="511"/>
      <c r="E7" s="511"/>
      <c r="F7" s="511"/>
      <c r="G7" s="511"/>
      <c r="H7" s="511"/>
      <c r="I7" s="238"/>
    </row>
    <row r="8" spans="1:9" ht="12.75" customHeight="1">
      <c r="A8" s="509" t="s">
        <v>341</v>
      </c>
      <c r="B8" s="509"/>
      <c r="C8" s="509"/>
      <c r="D8" s="509"/>
      <c r="E8" s="509"/>
      <c r="F8" s="509"/>
      <c r="G8" s="509"/>
      <c r="H8" s="509"/>
      <c r="I8" s="509"/>
    </row>
    <row r="9" spans="1:9" ht="12.75" customHeight="1">
      <c r="A9" s="509" t="s">
        <v>342</v>
      </c>
      <c r="B9" s="509"/>
      <c r="C9" s="509"/>
      <c r="D9" s="509"/>
      <c r="E9" s="509"/>
      <c r="F9" s="509"/>
      <c r="G9" s="509"/>
      <c r="H9" s="509"/>
      <c r="I9" s="509"/>
    </row>
    <row r="10" spans="1:9" ht="12.75" customHeight="1">
      <c r="A10" s="514"/>
      <c r="B10" s="514"/>
      <c r="C10" s="514"/>
      <c r="D10" s="514"/>
      <c r="E10" s="514"/>
      <c r="F10" s="514"/>
      <c r="G10" s="514"/>
      <c r="H10" s="514"/>
      <c r="I10" s="514"/>
    </row>
    <row r="11" spans="1:9" s="199" customFormat="1" ht="12.75" customHeight="1">
      <c r="A11" s="515" t="s">
        <v>289</v>
      </c>
      <c r="B11" s="515"/>
      <c r="C11" s="515"/>
      <c r="D11" s="515"/>
      <c r="E11" s="515"/>
      <c r="F11" s="515"/>
      <c r="G11" s="515"/>
      <c r="H11" s="515"/>
      <c r="I11" s="515"/>
    </row>
    <row r="12" spans="1:9" s="199" customFormat="1" ht="12.75">
      <c r="A12" s="515"/>
      <c r="B12" s="516"/>
      <c r="C12" s="516"/>
      <c r="D12" s="516"/>
      <c r="E12" s="516"/>
      <c r="F12" s="516"/>
      <c r="G12" s="516"/>
      <c r="H12" s="516"/>
      <c r="I12" s="516"/>
    </row>
    <row r="13" spans="1:9" s="199" customFormat="1" ht="12.75">
      <c r="A13" s="515" t="s">
        <v>699</v>
      </c>
      <c r="B13" s="515"/>
      <c r="C13" s="515"/>
      <c r="D13" s="515"/>
      <c r="E13" s="515"/>
      <c r="F13" s="515"/>
      <c r="G13" s="515"/>
      <c r="H13" s="515"/>
      <c r="I13" s="515"/>
    </row>
    <row r="14" spans="1:9" ht="12.75">
      <c r="A14" s="509" t="s">
        <v>700</v>
      </c>
      <c r="B14" s="509"/>
      <c r="C14" s="509"/>
      <c r="D14" s="509"/>
      <c r="E14" s="509"/>
      <c r="F14" s="509"/>
      <c r="G14" s="509"/>
      <c r="H14" s="509"/>
      <c r="I14" s="509"/>
    </row>
    <row r="15" spans="1:9" ht="12.75">
      <c r="A15" s="509" t="s">
        <v>648</v>
      </c>
      <c r="B15" s="509"/>
      <c r="C15" s="509"/>
      <c r="D15" s="509"/>
      <c r="E15" s="509"/>
      <c r="F15" s="509"/>
      <c r="G15" s="509"/>
      <c r="H15" s="509"/>
      <c r="I15" s="509"/>
    </row>
    <row r="16" spans="2:9" ht="12.75">
      <c r="B16" s="69"/>
      <c r="C16" s="513" t="s">
        <v>639</v>
      </c>
      <c r="D16" s="513"/>
      <c r="E16" s="513"/>
      <c r="F16" s="513"/>
      <c r="G16" s="513"/>
      <c r="H16" s="513"/>
      <c r="I16" s="513"/>
    </row>
    <row r="17" spans="1:9" s="60" customFormat="1" ht="49.5" customHeight="1">
      <c r="A17" s="519" t="s">
        <v>92</v>
      </c>
      <c r="B17" s="519"/>
      <c r="C17" s="519" t="s">
        <v>151</v>
      </c>
      <c r="D17" s="520"/>
      <c r="E17" s="520"/>
      <c r="F17" s="520"/>
      <c r="G17" s="59" t="s">
        <v>308</v>
      </c>
      <c r="H17" s="59" t="s">
        <v>290</v>
      </c>
      <c r="I17" s="59" t="s">
        <v>291</v>
      </c>
    </row>
    <row r="18" spans="1:9" ht="12.75">
      <c r="A18" s="61" t="s">
        <v>93</v>
      </c>
      <c r="B18" s="62" t="s">
        <v>152</v>
      </c>
      <c r="C18" s="521" t="s">
        <v>152</v>
      </c>
      <c r="D18" s="522"/>
      <c r="E18" s="522"/>
      <c r="F18" s="522"/>
      <c r="G18" s="241"/>
      <c r="H18" s="461">
        <f>H19+H24+H25</f>
        <v>1242826</v>
      </c>
      <c r="I18" s="461">
        <f>I19+I24+I25</f>
        <v>1210540</v>
      </c>
    </row>
    <row r="19" spans="1:9" ht="13.5">
      <c r="A19" s="63" t="s">
        <v>94</v>
      </c>
      <c r="B19" s="64" t="s">
        <v>153</v>
      </c>
      <c r="C19" s="517" t="s">
        <v>153</v>
      </c>
      <c r="D19" s="517"/>
      <c r="E19" s="517"/>
      <c r="F19" s="517"/>
      <c r="G19" s="243"/>
      <c r="H19" s="474">
        <f>H20+H21+H22+H23</f>
        <v>1093240</v>
      </c>
      <c r="I19" s="474">
        <f>I20+I21+I22+I23</f>
        <v>1059200</v>
      </c>
    </row>
    <row r="20" spans="1:9" ht="12.75">
      <c r="A20" s="63" t="s">
        <v>154</v>
      </c>
      <c r="B20" s="64" t="s">
        <v>134</v>
      </c>
      <c r="C20" s="517" t="s">
        <v>134</v>
      </c>
      <c r="D20" s="517"/>
      <c r="E20" s="517"/>
      <c r="F20" s="517"/>
      <c r="G20" s="243"/>
      <c r="H20" s="244">
        <v>360525</v>
      </c>
      <c r="I20" s="245">
        <v>53811</v>
      </c>
    </row>
    <row r="21" spans="1:9" ht="12.75">
      <c r="A21" s="438" t="s">
        <v>155</v>
      </c>
      <c r="B21" s="439" t="s">
        <v>156</v>
      </c>
      <c r="C21" s="523" t="s">
        <v>156</v>
      </c>
      <c r="D21" s="523"/>
      <c r="E21" s="523"/>
      <c r="F21" s="523"/>
      <c r="G21" s="440"/>
      <c r="H21" s="440">
        <v>728923</v>
      </c>
      <c r="I21" s="245">
        <v>1005389</v>
      </c>
    </row>
    <row r="22" spans="1:9" ht="12.75">
      <c r="A22" s="63" t="s">
        <v>157</v>
      </c>
      <c r="B22" s="64" t="s">
        <v>343</v>
      </c>
      <c r="C22" s="512" t="s">
        <v>343</v>
      </c>
      <c r="D22" s="512"/>
      <c r="E22" s="512"/>
      <c r="F22" s="512"/>
      <c r="G22" s="243"/>
      <c r="H22" s="244"/>
      <c r="I22" s="245"/>
    </row>
    <row r="23" spans="1:9" ht="12.75">
      <c r="A23" s="63" t="s">
        <v>158</v>
      </c>
      <c r="B23" s="65" t="s">
        <v>159</v>
      </c>
      <c r="C23" s="512" t="s">
        <v>159</v>
      </c>
      <c r="D23" s="512"/>
      <c r="E23" s="512"/>
      <c r="F23" s="512"/>
      <c r="G23" s="243"/>
      <c r="H23" s="244">
        <v>3792</v>
      </c>
      <c r="I23" s="245"/>
    </row>
    <row r="24" spans="1:9" ht="12.75">
      <c r="A24" s="63" t="s">
        <v>102</v>
      </c>
      <c r="B24" s="64" t="s">
        <v>344</v>
      </c>
      <c r="C24" s="512" t="s">
        <v>344</v>
      </c>
      <c r="D24" s="512"/>
      <c r="E24" s="512"/>
      <c r="F24" s="512"/>
      <c r="G24" s="243"/>
      <c r="H24" s="244"/>
      <c r="I24" s="59"/>
    </row>
    <row r="25" spans="1:9" ht="13.5">
      <c r="A25" s="63" t="s">
        <v>113</v>
      </c>
      <c r="B25" s="64" t="s">
        <v>345</v>
      </c>
      <c r="C25" s="512" t="s">
        <v>345</v>
      </c>
      <c r="D25" s="512"/>
      <c r="E25" s="512"/>
      <c r="F25" s="512"/>
      <c r="G25" s="243"/>
      <c r="H25" s="474">
        <f>H26-H27</f>
        <v>149586</v>
      </c>
      <c r="I25" s="474">
        <f>I26-I27</f>
        <v>151340</v>
      </c>
    </row>
    <row r="26" spans="1:9" ht="12.75">
      <c r="A26" s="63" t="s">
        <v>346</v>
      </c>
      <c r="B26" s="65" t="s">
        <v>230</v>
      </c>
      <c r="C26" s="512" t="s">
        <v>230</v>
      </c>
      <c r="D26" s="512"/>
      <c r="E26" s="512"/>
      <c r="F26" s="512"/>
      <c r="G26" s="243"/>
      <c r="H26" s="244">
        <v>149586</v>
      </c>
      <c r="I26" s="245">
        <v>151340</v>
      </c>
    </row>
    <row r="27" spans="1:9" ht="12.75">
      <c r="A27" s="63" t="s">
        <v>347</v>
      </c>
      <c r="B27" s="65" t="s">
        <v>231</v>
      </c>
      <c r="C27" s="512" t="s">
        <v>231</v>
      </c>
      <c r="D27" s="512"/>
      <c r="E27" s="512"/>
      <c r="F27" s="512"/>
      <c r="G27" s="243"/>
      <c r="H27" s="244"/>
      <c r="I27" s="245"/>
    </row>
    <row r="28" spans="1:9" ht="12.75">
      <c r="A28" s="61" t="s">
        <v>121</v>
      </c>
      <c r="B28" s="62" t="s">
        <v>160</v>
      </c>
      <c r="C28" s="521" t="s">
        <v>160</v>
      </c>
      <c r="D28" s="521"/>
      <c r="E28" s="521"/>
      <c r="F28" s="521"/>
      <c r="G28" s="241"/>
      <c r="H28" s="461">
        <f>H29+H30+H31+H32+H33+H34+H35+H36+H37+H38+H39+H40+H41+H42</f>
        <v>1252716</v>
      </c>
      <c r="I28" s="461">
        <f>I29+I30+I31+I32+I33+I34+I35+I36+I37+I38+I39+I40+I41+I42</f>
        <v>1204942</v>
      </c>
    </row>
    <row r="29" spans="1:9" ht="12.75">
      <c r="A29" s="63" t="s">
        <v>94</v>
      </c>
      <c r="B29" s="64" t="s">
        <v>81</v>
      </c>
      <c r="C29" s="512" t="s">
        <v>292</v>
      </c>
      <c r="D29" s="518"/>
      <c r="E29" s="518"/>
      <c r="F29" s="518"/>
      <c r="G29" s="243"/>
      <c r="H29" s="244">
        <v>1014516</v>
      </c>
      <c r="I29" s="245">
        <v>959803</v>
      </c>
    </row>
    <row r="30" spans="1:9" ht="12.75">
      <c r="A30" s="63" t="s">
        <v>348</v>
      </c>
      <c r="B30" s="64" t="s">
        <v>161</v>
      </c>
      <c r="C30" s="512" t="s">
        <v>293</v>
      </c>
      <c r="D30" s="518"/>
      <c r="E30" s="518"/>
      <c r="F30" s="518"/>
      <c r="G30" s="243"/>
      <c r="H30" s="244">
        <v>11016</v>
      </c>
      <c r="I30" s="245">
        <v>10871</v>
      </c>
    </row>
    <row r="31" spans="1:9" ht="12.75">
      <c r="A31" s="63" t="s">
        <v>113</v>
      </c>
      <c r="B31" s="64" t="s">
        <v>349</v>
      </c>
      <c r="C31" s="512" t="s">
        <v>294</v>
      </c>
      <c r="D31" s="518"/>
      <c r="E31" s="518"/>
      <c r="F31" s="518"/>
      <c r="G31" s="243"/>
      <c r="H31" s="244">
        <v>31124</v>
      </c>
      <c r="I31" s="245">
        <v>27639</v>
      </c>
    </row>
    <row r="32" spans="1:9" ht="12.75">
      <c r="A32" s="63" t="s">
        <v>129</v>
      </c>
      <c r="B32" s="64" t="s">
        <v>163</v>
      </c>
      <c r="C32" s="517" t="s">
        <v>295</v>
      </c>
      <c r="D32" s="518"/>
      <c r="E32" s="518"/>
      <c r="F32" s="518"/>
      <c r="G32" s="243"/>
      <c r="H32" s="244">
        <v>299</v>
      </c>
      <c r="I32" s="245"/>
    </row>
    <row r="33" spans="1:9" ht="12.75">
      <c r="A33" s="63" t="s">
        <v>131</v>
      </c>
      <c r="B33" s="64" t="s">
        <v>165</v>
      </c>
      <c r="C33" s="517" t="s">
        <v>296</v>
      </c>
      <c r="D33" s="518"/>
      <c r="E33" s="518"/>
      <c r="F33" s="518"/>
      <c r="G33" s="243"/>
      <c r="H33" s="244"/>
      <c r="I33" s="245"/>
    </row>
    <row r="34" spans="1:9" ht="12.75">
      <c r="A34" s="63" t="s">
        <v>164</v>
      </c>
      <c r="B34" s="64" t="s">
        <v>167</v>
      </c>
      <c r="C34" s="517" t="s">
        <v>297</v>
      </c>
      <c r="D34" s="518"/>
      <c r="E34" s="518"/>
      <c r="F34" s="518"/>
      <c r="G34" s="243"/>
      <c r="H34" s="244">
        <v>1841</v>
      </c>
      <c r="I34" s="245">
        <v>1926</v>
      </c>
    </row>
    <row r="35" spans="1:9" ht="12.75">
      <c r="A35" s="63" t="s">
        <v>166</v>
      </c>
      <c r="B35" s="64" t="s">
        <v>350</v>
      </c>
      <c r="C35" s="517" t="s">
        <v>351</v>
      </c>
      <c r="D35" s="518"/>
      <c r="E35" s="518"/>
      <c r="F35" s="518"/>
      <c r="G35" s="243"/>
      <c r="H35" s="244">
        <v>4535</v>
      </c>
      <c r="I35" s="243">
        <v>1062</v>
      </c>
    </row>
    <row r="36" spans="1:9" ht="12.75">
      <c r="A36" s="63" t="s">
        <v>168</v>
      </c>
      <c r="B36" s="64" t="s">
        <v>352</v>
      </c>
      <c r="C36" s="512" t="s">
        <v>352</v>
      </c>
      <c r="D36" s="518"/>
      <c r="E36" s="518"/>
      <c r="F36" s="518"/>
      <c r="G36" s="243"/>
      <c r="H36" s="244">
        <v>14107</v>
      </c>
      <c r="I36" s="243">
        <v>5974</v>
      </c>
    </row>
    <row r="37" spans="1:9" ht="12.75">
      <c r="A37" s="63" t="s">
        <v>265</v>
      </c>
      <c r="B37" s="64" t="s">
        <v>353</v>
      </c>
      <c r="C37" s="517" t="s">
        <v>353</v>
      </c>
      <c r="D37" s="530"/>
      <c r="E37" s="530"/>
      <c r="F37" s="530"/>
      <c r="G37" s="243"/>
      <c r="H37" s="244">
        <v>134206</v>
      </c>
      <c r="I37" s="243">
        <v>139837</v>
      </c>
    </row>
    <row r="38" spans="1:9" ht="15.75" customHeight="1">
      <c r="A38" s="63" t="s">
        <v>266</v>
      </c>
      <c r="B38" s="64" t="s">
        <v>354</v>
      </c>
      <c r="C38" s="512" t="s">
        <v>298</v>
      </c>
      <c r="D38" s="520"/>
      <c r="E38" s="520"/>
      <c r="F38" s="520"/>
      <c r="G38" s="243"/>
      <c r="H38" s="244">
        <v>7100</v>
      </c>
      <c r="I38" s="243">
        <v>1276</v>
      </c>
    </row>
    <row r="39" spans="1:9" ht="15.75" customHeight="1">
      <c r="A39" s="63" t="s">
        <v>267</v>
      </c>
      <c r="B39" s="64" t="s">
        <v>355</v>
      </c>
      <c r="C39" s="512" t="s">
        <v>299</v>
      </c>
      <c r="D39" s="518"/>
      <c r="E39" s="518"/>
      <c r="F39" s="518"/>
      <c r="G39" s="243"/>
      <c r="H39" s="244"/>
      <c r="I39" s="243"/>
    </row>
    <row r="40" spans="1:9" ht="12.75">
      <c r="A40" s="63" t="s">
        <v>268</v>
      </c>
      <c r="B40" s="64" t="s">
        <v>356</v>
      </c>
      <c r="C40" s="512" t="s">
        <v>300</v>
      </c>
      <c r="D40" s="518"/>
      <c r="E40" s="518"/>
      <c r="F40" s="518"/>
      <c r="G40" s="243"/>
      <c r="H40" s="244"/>
      <c r="I40" s="243"/>
    </row>
    <row r="41" spans="1:9" ht="12.75">
      <c r="A41" s="63" t="s">
        <v>301</v>
      </c>
      <c r="B41" s="64" t="s">
        <v>357</v>
      </c>
      <c r="C41" s="512" t="s">
        <v>302</v>
      </c>
      <c r="D41" s="518"/>
      <c r="E41" s="518"/>
      <c r="F41" s="518"/>
      <c r="G41" s="243"/>
      <c r="H41" s="244">
        <v>11116</v>
      </c>
      <c r="I41" s="243">
        <v>27902</v>
      </c>
    </row>
    <row r="42" spans="1:9" ht="12.75">
      <c r="A42" s="484" t="s">
        <v>303</v>
      </c>
      <c r="B42" s="485" t="s">
        <v>171</v>
      </c>
      <c r="C42" s="535" t="s">
        <v>304</v>
      </c>
      <c r="D42" s="536"/>
      <c r="E42" s="536"/>
      <c r="F42" s="537"/>
      <c r="G42" s="486"/>
      <c r="H42" s="487">
        <v>22856</v>
      </c>
      <c r="I42" s="486">
        <v>28652</v>
      </c>
    </row>
    <row r="43" spans="1:9" ht="12.75">
      <c r="A43" s="62" t="s">
        <v>122</v>
      </c>
      <c r="B43" s="66" t="s">
        <v>233</v>
      </c>
      <c r="C43" s="527" t="s">
        <v>233</v>
      </c>
      <c r="D43" s="528"/>
      <c r="E43" s="528"/>
      <c r="F43" s="529"/>
      <c r="G43" s="241"/>
      <c r="H43" s="461">
        <f>H18-H28</f>
        <v>-9890</v>
      </c>
      <c r="I43" s="461">
        <f>I18-I28</f>
        <v>5598</v>
      </c>
    </row>
    <row r="44" spans="1:9" ht="12.75">
      <c r="A44" s="62" t="s">
        <v>133</v>
      </c>
      <c r="B44" s="62" t="s">
        <v>172</v>
      </c>
      <c r="C44" s="534" t="s">
        <v>172</v>
      </c>
      <c r="D44" s="528"/>
      <c r="E44" s="528"/>
      <c r="F44" s="529"/>
      <c r="G44" s="247"/>
      <c r="H44" s="461">
        <f>H45-H46-H47</f>
        <v>73</v>
      </c>
      <c r="I44" s="461">
        <f>I45-I46-I47</f>
        <v>0</v>
      </c>
    </row>
    <row r="45" spans="1:9" ht="12.75">
      <c r="A45" s="65" t="s">
        <v>173</v>
      </c>
      <c r="B45" s="64" t="s">
        <v>358</v>
      </c>
      <c r="C45" s="531" t="s">
        <v>305</v>
      </c>
      <c r="D45" s="532"/>
      <c r="E45" s="532"/>
      <c r="F45" s="533"/>
      <c r="G45" s="246"/>
      <c r="H45" s="244">
        <v>12462</v>
      </c>
      <c r="I45" s="246"/>
    </row>
    <row r="46" spans="1:9" ht="12.75">
      <c r="A46" s="65" t="s">
        <v>102</v>
      </c>
      <c r="B46" s="64" t="s">
        <v>306</v>
      </c>
      <c r="C46" s="531" t="s">
        <v>306</v>
      </c>
      <c r="D46" s="532"/>
      <c r="E46" s="532"/>
      <c r="F46" s="533"/>
      <c r="G46" s="246"/>
      <c r="H46" s="244"/>
      <c r="I46" s="246"/>
    </row>
    <row r="47" spans="1:9" ht="12.75">
      <c r="A47" s="65" t="s">
        <v>178</v>
      </c>
      <c r="B47" s="64" t="s">
        <v>359</v>
      </c>
      <c r="C47" s="531" t="s">
        <v>307</v>
      </c>
      <c r="D47" s="532"/>
      <c r="E47" s="532"/>
      <c r="F47" s="533"/>
      <c r="G47" s="246"/>
      <c r="H47" s="244">
        <v>12389</v>
      </c>
      <c r="I47" s="246"/>
    </row>
    <row r="48" spans="1:9" ht="12.75">
      <c r="A48" s="62" t="s">
        <v>137</v>
      </c>
      <c r="B48" s="66" t="s">
        <v>174</v>
      </c>
      <c r="C48" s="527" t="s">
        <v>174</v>
      </c>
      <c r="D48" s="528"/>
      <c r="E48" s="528"/>
      <c r="F48" s="529"/>
      <c r="G48" s="247"/>
      <c r="H48" s="242"/>
      <c r="I48" s="247"/>
    </row>
    <row r="49" spans="1:9" ht="30" customHeight="1">
      <c r="A49" s="62" t="s">
        <v>149</v>
      </c>
      <c r="B49" s="66" t="s">
        <v>82</v>
      </c>
      <c r="C49" s="524" t="s">
        <v>82</v>
      </c>
      <c r="D49" s="525"/>
      <c r="E49" s="525"/>
      <c r="F49" s="526"/>
      <c r="G49" s="247"/>
      <c r="H49" s="242"/>
      <c r="I49" s="247"/>
    </row>
    <row r="50" spans="1:9" ht="12.75">
      <c r="A50" s="62" t="s">
        <v>176</v>
      </c>
      <c r="B50" s="66" t="s">
        <v>360</v>
      </c>
      <c r="C50" s="527" t="s">
        <v>360</v>
      </c>
      <c r="D50" s="528"/>
      <c r="E50" s="528"/>
      <c r="F50" s="529"/>
      <c r="G50" s="247"/>
      <c r="H50" s="242"/>
      <c r="I50" s="247"/>
    </row>
    <row r="51" spans="1:9" ht="30" customHeight="1">
      <c r="A51" s="62" t="s">
        <v>177</v>
      </c>
      <c r="B51" s="62" t="s">
        <v>361</v>
      </c>
      <c r="C51" s="540" t="s">
        <v>361</v>
      </c>
      <c r="D51" s="525"/>
      <c r="E51" s="525"/>
      <c r="F51" s="526"/>
      <c r="G51" s="247"/>
      <c r="H51" s="471">
        <f>H43+H44+H48</f>
        <v>-9817</v>
      </c>
      <c r="I51" s="471">
        <f>I43+I44+I48</f>
        <v>5598</v>
      </c>
    </row>
    <row r="52" spans="1:9" ht="12.75">
      <c r="A52" s="62" t="s">
        <v>94</v>
      </c>
      <c r="B52" s="62" t="s">
        <v>175</v>
      </c>
      <c r="C52" s="534" t="s">
        <v>175</v>
      </c>
      <c r="D52" s="528"/>
      <c r="E52" s="528"/>
      <c r="F52" s="529"/>
      <c r="G52" s="247"/>
      <c r="H52" s="242"/>
      <c r="I52" s="247"/>
    </row>
    <row r="53" spans="1:9" ht="12.75">
      <c r="A53" s="62" t="s">
        <v>362</v>
      </c>
      <c r="B53" s="66" t="s">
        <v>264</v>
      </c>
      <c r="C53" s="527" t="s">
        <v>264</v>
      </c>
      <c r="D53" s="528"/>
      <c r="E53" s="528"/>
      <c r="F53" s="529"/>
      <c r="G53" s="247"/>
      <c r="H53" s="471">
        <f>H51+H52</f>
        <v>-9817</v>
      </c>
      <c r="I53" s="471">
        <f>I51+I52</f>
        <v>5598</v>
      </c>
    </row>
    <row r="54" spans="1:9" ht="12.75">
      <c r="A54" s="65" t="s">
        <v>94</v>
      </c>
      <c r="B54" s="64" t="s">
        <v>363</v>
      </c>
      <c r="C54" s="531" t="s">
        <v>363</v>
      </c>
      <c r="D54" s="532"/>
      <c r="E54" s="532"/>
      <c r="F54" s="533"/>
      <c r="G54" s="246"/>
      <c r="H54" s="472"/>
      <c r="I54" s="473"/>
    </row>
    <row r="55" spans="1:9" ht="12.75">
      <c r="A55" s="65" t="s">
        <v>102</v>
      </c>
      <c r="B55" s="64" t="s">
        <v>364</v>
      </c>
      <c r="C55" s="531" t="s">
        <v>364</v>
      </c>
      <c r="D55" s="532"/>
      <c r="E55" s="532"/>
      <c r="F55" s="533"/>
      <c r="G55" s="246"/>
      <c r="H55" s="472"/>
      <c r="I55" s="473"/>
    </row>
    <row r="56" spans="1:9" ht="12.75">
      <c r="A56" s="55"/>
      <c r="B56" s="55"/>
      <c r="C56" s="55"/>
      <c r="D56" s="55"/>
      <c r="G56" s="67"/>
      <c r="H56" s="67"/>
      <c r="I56" s="67"/>
    </row>
    <row r="57" spans="1:9" ht="12.75">
      <c r="A57" s="68"/>
      <c r="B57" s="67"/>
      <c r="C57" s="541" t="s">
        <v>57</v>
      </c>
      <c r="D57" s="541"/>
      <c r="E57" s="67"/>
      <c r="F57" s="68"/>
      <c r="G57" s="69"/>
      <c r="I57" s="70" t="s">
        <v>11</v>
      </c>
    </row>
    <row r="58" spans="2:9" ht="34.5" customHeight="1">
      <c r="B58" s="67"/>
      <c r="C58" s="538" t="s">
        <v>365</v>
      </c>
      <c r="D58" s="539"/>
      <c r="G58" s="71" t="s">
        <v>338</v>
      </c>
      <c r="I58" s="72" t="s">
        <v>339</v>
      </c>
    </row>
  </sheetData>
  <sheetProtection/>
  <mergeCells count="55">
    <mergeCell ref="C41:F41"/>
    <mergeCell ref="C42:F42"/>
    <mergeCell ref="C58:D58"/>
    <mergeCell ref="C50:F50"/>
    <mergeCell ref="C51:F51"/>
    <mergeCell ref="C52:F52"/>
    <mergeCell ref="C53:F53"/>
    <mergeCell ref="C54:F54"/>
    <mergeCell ref="C55:F55"/>
    <mergeCell ref="C57:D57"/>
    <mergeCell ref="C47:F47"/>
    <mergeCell ref="C34:F34"/>
    <mergeCell ref="C35:F35"/>
    <mergeCell ref="C36:F36"/>
    <mergeCell ref="C43:F43"/>
    <mergeCell ref="C44:F44"/>
    <mergeCell ref="C45:F45"/>
    <mergeCell ref="C46:F46"/>
    <mergeCell ref="C39:F39"/>
    <mergeCell ref="C40:F40"/>
    <mergeCell ref="C49:F49"/>
    <mergeCell ref="C48:F48"/>
    <mergeCell ref="C24:F24"/>
    <mergeCell ref="C37:F37"/>
    <mergeCell ref="C38:F38"/>
    <mergeCell ref="C27:F27"/>
    <mergeCell ref="C28:F28"/>
    <mergeCell ref="C29:F29"/>
    <mergeCell ref="C30:F30"/>
    <mergeCell ref="C31:F31"/>
    <mergeCell ref="C32:F32"/>
    <mergeCell ref="C33:F33"/>
    <mergeCell ref="C25:F25"/>
    <mergeCell ref="C26:F26"/>
    <mergeCell ref="A17:B17"/>
    <mergeCell ref="C17:F17"/>
    <mergeCell ref="C18:F18"/>
    <mergeCell ref="C19:F19"/>
    <mergeCell ref="C20:F20"/>
    <mergeCell ref="C21:F21"/>
    <mergeCell ref="C22:F22"/>
    <mergeCell ref="C23:F23"/>
    <mergeCell ref="C16:I16"/>
    <mergeCell ref="A10:I10"/>
    <mergeCell ref="A11:I11"/>
    <mergeCell ref="A12:I12"/>
    <mergeCell ref="A13:I13"/>
    <mergeCell ref="A14:I14"/>
    <mergeCell ref="A15:I15"/>
    <mergeCell ref="A4:I4"/>
    <mergeCell ref="A6:I6"/>
    <mergeCell ref="A8:I8"/>
    <mergeCell ref="A9:I9"/>
    <mergeCell ref="C5:H5"/>
    <mergeCell ref="C7:H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SheetLayoutView="100" zoomScalePageLayoutView="0" workbookViewId="0" topLeftCell="C1">
      <selection activeCell="M12" sqref="M12"/>
    </sheetView>
  </sheetViews>
  <sheetFormatPr defaultColWidth="9.140625" defaultRowHeight="12.75"/>
  <cols>
    <col min="1" max="1" width="3.28125" style="200" customWidth="1"/>
    <col min="2" max="2" width="34.00390625" style="200" customWidth="1"/>
    <col min="3" max="3" width="6.8515625" style="200" customWidth="1"/>
    <col min="4" max="6" width="9.140625" style="200" customWidth="1"/>
    <col min="7" max="7" width="10.140625" style="200" customWidth="1"/>
    <col min="8" max="9" width="9.140625" style="200" customWidth="1"/>
    <col min="10" max="10" width="7.8515625" style="200" customWidth="1"/>
    <col min="11" max="16384" width="9.140625" style="200" customWidth="1"/>
  </cols>
  <sheetData>
    <row r="1" spans="1:10" s="98" customFormat="1" ht="12.75">
      <c r="A1" s="132"/>
      <c r="G1" s="79" t="s">
        <v>392</v>
      </c>
      <c r="H1" s="112"/>
      <c r="I1" s="112"/>
      <c r="J1" s="112"/>
    </row>
    <row r="2" spans="1:10" s="98" customFormat="1" ht="12.75">
      <c r="A2" s="112"/>
      <c r="B2" s="112"/>
      <c r="C2" s="80"/>
      <c r="D2" s="80"/>
      <c r="E2" s="112"/>
      <c r="G2" s="79" t="s">
        <v>311</v>
      </c>
      <c r="H2" s="112"/>
      <c r="I2" s="112"/>
      <c r="J2" s="112"/>
    </row>
    <row r="3" spans="1:10" ht="15">
      <c r="A3" s="548" t="s">
        <v>649</v>
      </c>
      <c r="B3" s="548"/>
      <c r="C3" s="548"/>
      <c r="D3" s="548"/>
      <c r="E3" s="548"/>
      <c r="F3" s="548"/>
      <c r="G3" s="548"/>
      <c r="H3" s="548"/>
      <c r="I3" s="548"/>
      <c r="J3" s="548"/>
    </row>
    <row r="4" spans="1:10" ht="7.5" customHeight="1">
      <c r="A4" s="195" t="s">
        <v>391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s="98" customFormat="1" ht="11.25" customHeight="1">
      <c r="A5" s="81"/>
      <c r="B5" s="248"/>
      <c r="C5" s="549" t="s">
        <v>620</v>
      </c>
      <c r="D5" s="549"/>
      <c r="E5" s="549"/>
      <c r="F5" s="549"/>
      <c r="G5" s="549"/>
      <c r="H5" s="248"/>
      <c r="I5" s="248"/>
      <c r="J5" s="132"/>
    </row>
    <row r="6" spans="1:10" s="98" customFormat="1" ht="15" customHeight="1">
      <c r="A6" s="550" t="s">
        <v>313</v>
      </c>
      <c r="B6" s="550"/>
      <c r="C6" s="550"/>
      <c r="D6" s="550"/>
      <c r="E6" s="550"/>
      <c r="F6" s="550"/>
      <c r="G6" s="550"/>
      <c r="H6" s="550"/>
      <c r="I6" s="550"/>
      <c r="J6" s="550"/>
    </row>
    <row r="7" spans="1:10" s="98" customFormat="1" ht="11.25" customHeight="1">
      <c r="A7" s="551" t="s">
        <v>59</v>
      </c>
      <c r="B7" s="551"/>
      <c r="C7" s="551"/>
      <c r="D7" s="551"/>
      <c r="E7" s="551"/>
      <c r="F7" s="551"/>
      <c r="G7" s="551"/>
      <c r="H7" s="551"/>
      <c r="I7" s="551"/>
      <c r="J7" s="551"/>
    </row>
    <row r="8" spans="1:10" s="98" customFormat="1" ht="28.5" customHeight="1">
      <c r="A8" s="552" t="s">
        <v>390</v>
      </c>
      <c r="B8" s="552"/>
      <c r="C8" s="552"/>
      <c r="D8" s="552"/>
      <c r="E8" s="552"/>
      <c r="F8" s="552"/>
      <c r="G8" s="552"/>
      <c r="H8" s="552"/>
      <c r="I8" s="552"/>
      <c r="J8" s="552"/>
    </row>
    <row r="9" spans="1:10" ht="11.25" customHeight="1">
      <c r="A9" s="201"/>
      <c r="B9" s="166"/>
      <c r="C9" s="166"/>
      <c r="D9" s="166"/>
      <c r="E9" s="166"/>
      <c r="F9" s="166"/>
      <c r="G9" s="166"/>
      <c r="H9" s="166"/>
      <c r="I9" s="166"/>
      <c r="J9" s="166"/>
    </row>
    <row r="10" spans="1:10" s="98" customFormat="1" ht="14.25" customHeight="1">
      <c r="A10" s="553" t="s">
        <v>615</v>
      </c>
      <c r="B10" s="553"/>
      <c r="C10" s="553"/>
      <c r="D10" s="553"/>
      <c r="E10" s="553"/>
      <c r="F10" s="553"/>
      <c r="G10" s="553"/>
      <c r="H10" s="553"/>
      <c r="I10" s="553"/>
      <c r="J10" s="553"/>
    </row>
    <row r="11" spans="1:10" s="98" customFormat="1" ht="12.75">
      <c r="A11" s="551" t="s">
        <v>703</v>
      </c>
      <c r="B11" s="551"/>
      <c r="C11" s="551"/>
      <c r="D11" s="551"/>
      <c r="E11" s="551"/>
      <c r="F11" s="551"/>
      <c r="G11" s="551"/>
      <c r="H11" s="551"/>
      <c r="I11" s="551"/>
      <c r="J11" s="551"/>
    </row>
    <row r="12" spans="1:10" s="98" customFormat="1" ht="11.25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s="98" customFormat="1" ht="12.75">
      <c r="A13" s="554" t="s">
        <v>704</v>
      </c>
      <c r="B13" s="554"/>
      <c r="C13" s="554"/>
      <c r="D13" s="554"/>
      <c r="E13" s="554"/>
      <c r="F13" s="554"/>
      <c r="G13" s="554"/>
      <c r="H13" s="554"/>
      <c r="I13" s="554"/>
      <c r="J13" s="554"/>
    </row>
    <row r="14" spans="1:10" s="98" customFormat="1" ht="13.5" customHeight="1">
      <c r="A14" s="167"/>
      <c r="B14" s="167"/>
      <c r="C14" s="547" t="s">
        <v>284</v>
      </c>
      <c r="D14" s="547"/>
      <c r="E14" s="547"/>
      <c r="F14" s="547"/>
      <c r="G14" s="547"/>
      <c r="H14" s="167"/>
      <c r="I14" s="167"/>
      <c r="J14" s="167"/>
    </row>
    <row r="15" spans="1:10" s="98" customFormat="1" ht="12.75">
      <c r="A15" s="82"/>
      <c r="B15" s="82"/>
      <c r="C15" s="82"/>
      <c r="D15" s="82"/>
      <c r="F15" s="329" t="s">
        <v>639</v>
      </c>
      <c r="H15" s="202"/>
      <c r="I15" s="202"/>
      <c r="J15" s="202"/>
    </row>
    <row r="16" spans="1:10" ht="12.75" customHeight="1">
      <c r="A16" s="542" t="s">
        <v>92</v>
      </c>
      <c r="B16" s="542" t="s">
        <v>151</v>
      </c>
      <c r="C16" s="542" t="s">
        <v>389</v>
      </c>
      <c r="D16" s="542" t="s">
        <v>608</v>
      </c>
      <c r="E16" s="542"/>
      <c r="F16" s="542"/>
      <c r="G16" s="542"/>
      <c r="H16" s="542"/>
      <c r="I16" s="545" t="s">
        <v>180</v>
      </c>
      <c r="J16" s="542" t="s">
        <v>388</v>
      </c>
    </row>
    <row r="17" spans="1:10" ht="66">
      <c r="A17" s="542"/>
      <c r="B17" s="542"/>
      <c r="C17" s="542"/>
      <c r="D17" s="17" t="s">
        <v>332</v>
      </c>
      <c r="E17" s="17" t="s">
        <v>228</v>
      </c>
      <c r="F17" s="17" t="s">
        <v>387</v>
      </c>
      <c r="G17" s="17" t="s">
        <v>333</v>
      </c>
      <c r="H17" s="17" t="s">
        <v>229</v>
      </c>
      <c r="I17" s="546"/>
      <c r="J17" s="542"/>
    </row>
    <row r="18" spans="1:10" ht="13.5" customHeight="1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</row>
    <row r="19" spans="1:10" ht="15">
      <c r="A19" s="17">
        <v>1</v>
      </c>
      <c r="B19" s="140" t="s">
        <v>61</v>
      </c>
      <c r="C19" s="17"/>
      <c r="D19" s="17"/>
      <c r="E19" s="17"/>
      <c r="F19" s="17"/>
      <c r="G19" s="17"/>
      <c r="H19" s="17">
        <v>4279</v>
      </c>
      <c r="I19" s="249">
        <f>SUM(D19:H19)</f>
        <v>4279</v>
      </c>
      <c r="J19" s="331"/>
    </row>
    <row r="20" spans="1:10" ht="36" customHeight="1">
      <c r="A20" s="18">
        <v>2</v>
      </c>
      <c r="B20" s="142" t="s">
        <v>380</v>
      </c>
      <c r="C20" s="17"/>
      <c r="D20" s="18" t="s">
        <v>367</v>
      </c>
      <c r="E20" s="18"/>
      <c r="F20" s="18" t="s">
        <v>367</v>
      </c>
      <c r="G20" s="18" t="s">
        <v>367</v>
      </c>
      <c r="H20" s="18" t="s">
        <v>367</v>
      </c>
      <c r="I20" s="249">
        <f>SUM(D20:H20)</f>
        <v>0</v>
      </c>
      <c r="J20" s="332" t="s">
        <v>367</v>
      </c>
    </row>
    <row r="21" spans="1:10" ht="30" customHeight="1">
      <c r="A21" s="18">
        <v>3</v>
      </c>
      <c r="B21" s="142" t="s">
        <v>378</v>
      </c>
      <c r="C21" s="17"/>
      <c r="D21" s="18" t="s">
        <v>367</v>
      </c>
      <c r="E21" s="18"/>
      <c r="F21" s="18" t="s">
        <v>367</v>
      </c>
      <c r="G21" s="18" t="s">
        <v>367</v>
      </c>
      <c r="H21" s="18" t="s">
        <v>367</v>
      </c>
      <c r="I21" s="249">
        <f>SUM(D21:H21)</f>
        <v>0</v>
      </c>
      <c r="J21" s="332" t="s">
        <v>367</v>
      </c>
    </row>
    <row r="22" spans="1:10" ht="26.25">
      <c r="A22" s="18">
        <v>4</v>
      </c>
      <c r="B22" s="142" t="s">
        <v>376</v>
      </c>
      <c r="C22" s="18"/>
      <c r="D22" s="18" t="s">
        <v>367</v>
      </c>
      <c r="E22" s="18"/>
      <c r="F22" s="18" t="s">
        <v>367</v>
      </c>
      <c r="G22" s="18" t="s">
        <v>367</v>
      </c>
      <c r="H22" s="18"/>
      <c r="I22" s="249">
        <f aca="true" t="shared" si="0" ref="I22:I35">SUM(D22:H22)</f>
        <v>0</v>
      </c>
      <c r="J22" s="332" t="s">
        <v>367</v>
      </c>
    </row>
    <row r="23" spans="1:10" ht="15">
      <c r="A23" s="18">
        <v>5</v>
      </c>
      <c r="B23" s="142" t="s">
        <v>374</v>
      </c>
      <c r="C23" s="18"/>
      <c r="D23" s="18" t="s">
        <v>367</v>
      </c>
      <c r="E23" s="18" t="s">
        <v>367</v>
      </c>
      <c r="F23" s="18"/>
      <c r="G23" s="18" t="s">
        <v>367</v>
      </c>
      <c r="H23" s="18" t="s">
        <v>367</v>
      </c>
      <c r="I23" s="249">
        <f t="shared" si="0"/>
        <v>0</v>
      </c>
      <c r="J23" s="332" t="s">
        <v>367</v>
      </c>
    </row>
    <row r="24" spans="1:10" ht="15">
      <c r="A24" s="18">
        <v>6</v>
      </c>
      <c r="B24" s="142" t="s">
        <v>372</v>
      </c>
      <c r="C24" s="18"/>
      <c r="D24" s="18" t="s">
        <v>367</v>
      </c>
      <c r="E24" s="18" t="s">
        <v>367</v>
      </c>
      <c r="F24" s="18"/>
      <c r="G24" s="18" t="s">
        <v>367</v>
      </c>
      <c r="H24" s="18" t="s">
        <v>367</v>
      </c>
      <c r="I24" s="249">
        <f t="shared" si="0"/>
        <v>0</v>
      </c>
      <c r="J24" s="332" t="s">
        <v>367</v>
      </c>
    </row>
    <row r="25" spans="1:10" ht="26.25">
      <c r="A25" s="18">
        <v>7</v>
      </c>
      <c r="B25" s="142" t="s">
        <v>384</v>
      </c>
      <c r="C25" s="18"/>
      <c r="D25" s="18"/>
      <c r="E25" s="18" t="s">
        <v>367</v>
      </c>
      <c r="F25" s="18" t="s">
        <v>367</v>
      </c>
      <c r="G25" s="18" t="s">
        <v>367</v>
      </c>
      <c r="H25" s="18" t="s">
        <v>367</v>
      </c>
      <c r="I25" s="249">
        <f t="shared" si="0"/>
        <v>0</v>
      </c>
      <c r="J25" s="333"/>
    </row>
    <row r="26" spans="1:10" ht="26.25">
      <c r="A26" s="18">
        <v>8</v>
      </c>
      <c r="B26" s="142" t="s">
        <v>368</v>
      </c>
      <c r="C26" s="17"/>
      <c r="D26" s="18" t="s">
        <v>367</v>
      </c>
      <c r="E26" s="18" t="s">
        <v>367</v>
      </c>
      <c r="F26" s="18" t="s">
        <v>367</v>
      </c>
      <c r="G26" s="18"/>
      <c r="H26" s="18"/>
      <c r="I26" s="249">
        <f t="shared" si="0"/>
        <v>0</v>
      </c>
      <c r="J26" s="333"/>
    </row>
    <row r="27" spans="1:10" ht="12.75">
      <c r="A27" s="17">
        <v>9</v>
      </c>
      <c r="B27" s="140" t="s">
        <v>55</v>
      </c>
      <c r="C27" s="17"/>
      <c r="D27" s="18"/>
      <c r="E27" s="18"/>
      <c r="F27" s="18"/>
      <c r="G27" s="18"/>
      <c r="H27" s="18">
        <v>5598</v>
      </c>
      <c r="I27" s="249">
        <f t="shared" si="0"/>
        <v>5598</v>
      </c>
      <c r="J27" s="330"/>
    </row>
    <row r="28" spans="1:10" ht="39">
      <c r="A28" s="18">
        <v>10</v>
      </c>
      <c r="B28" s="142" t="s">
        <v>380</v>
      </c>
      <c r="C28" s="17"/>
      <c r="D28" s="18" t="s">
        <v>367</v>
      </c>
      <c r="E28" s="18"/>
      <c r="F28" s="18" t="s">
        <v>367</v>
      </c>
      <c r="G28" s="18" t="s">
        <v>367</v>
      </c>
      <c r="H28" s="18" t="s">
        <v>367</v>
      </c>
      <c r="I28" s="249">
        <f t="shared" si="0"/>
        <v>0</v>
      </c>
      <c r="J28" s="332" t="s">
        <v>367</v>
      </c>
    </row>
    <row r="29" spans="1:10" ht="26.25">
      <c r="A29" s="18">
        <v>11</v>
      </c>
      <c r="B29" s="142" t="s">
        <v>378</v>
      </c>
      <c r="C29" s="17"/>
      <c r="D29" s="18" t="s">
        <v>367</v>
      </c>
      <c r="E29" s="18"/>
      <c r="F29" s="18" t="s">
        <v>367</v>
      </c>
      <c r="G29" s="18" t="s">
        <v>367</v>
      </c>
      <c r="H29" s="18" t="s">
        <v>367</v>
      </c>
      <c r="I29" s="249">
        <f t="shared" si="0"/>
        <v>0</v>
      </c>
      <c r="J29" s="332" t="s">
        <v>367</v>
      </c>
    </row>
    <row r="30" spans="1:10" ht="26.25">
      <c r="A30" s="18">
        <v>12</v>
      </c>
      <c r="B30" s="142" t="s">
        <v>376</v>
      </c>
      <c r="C30" s="17"/>
      <c r="D30" s="18" t="s">
        <v>367</v>
      </c>
      <c r="E30" s="18"/>
      <c r="F30" s="18" t="s">
        <v>367</v>
      </c>
      <c r="G30" s="18" t="s">
        <v>367</v>
      </c>
      <c r="H30" s="18"/>
      <c r="I30" s="249">
        <f t="shared" si="0"/>
        <v>0</v>
      </c>
      <c r="J30" s="332" t="s">
        <v>367</v>
      </c>
    </row>
    <row r="31" spans="1:10" ht="15">
      <c r="A31" s="18">
        <v>13</v>
      </c>
      <c r="B31" s="142" t="s">
        <v>374</v>
      </c>
      <c r="C31" s="17"/>
      <c r="D31" s="18" t="s">
        <v>367</v>
      </c>
      <c r="E31" s="18" t="s">
        <v>367</v>
      </c>
      <c r="F31" s="18"/>
      <c r="G31" s="18" t="s">
        <v>367</v>
      </c>
      <c r="H31" s="18" t="s">
        <v>367</v>
      </c>
      <c r="I31" s="249">
        <f t="shared" si="0"/>
        <v>0</v>
      </c>
      <c r="J31" s="332" t="s">
        <v>367</v>
      </c>
    </row>
    <row r="32" spans="1:10" ht="15">
      <c r="A32" s="18">
        <v>14</v>
      </c>
      <c r="B32" s="142" t="s">
        <v>372</v>
      </c>
      <c r="C32" s="17"/>
      <c r="D32" s="18" t="s">
        <v>367</v>
      </c>
      <c r="E32" s="18" t="s">
        <v>367</v>
      </c>
      <c r="F32" s="18"/>
      <c r="G32" s="18" t="s">
        <v>367</v>
      </c>
      <c r="H32" s="18" t="s">
        <v>367</v>
      </c>
      <c r="I32" s="249">
        <f t="shared" si="0"/>
        <v>0</v>
      </c>
      <c r="J32" s="332" t="s">
        <v>367</v>
      </c>
    </row>
    <row r="33" spans="1:10" ht="26.25">
      <c r="A33" s="18">
        <v>15</v>
      </c>
      <c r="B33" s="142" t="s">
        <v>370</v>
      </c>
      <c r="C33" s="17"/>
      <c r="D33" s="18"/>
      <c r="E33" s="18" t="s">
        <v>367</v>
      </c>
      <c r="F33" s="18" t="s">
        <v>367</v>
      </c>
      <c r="G33" s="18" t="s">
        <v>367</v>
      </c>
      <c r="H33" s="18" t="s">
        <v>367</v>
      </c>
      <c r="I33" s="249">
        <f t="shared" si="0"/>
        <v>0</v>
      </c>
      <c r="J33" s="333"/>
    </row>
    <row r="34" spans="1:10" ht="26.25">
      <c r="A34" s="18">
        <v>16</v>
      </c>
      <c r="B34" s="142" t="s">
        <v>368</v>
      </c>
      <c r="C34" s="17"/>
      <c r="D34" s="18" t="s">
        <v>367</v>
      </c>
      <c r="E34" s="18" t="s">
        <v>367</v>
      </c>
      <c r="F34" s="18" t="s">
        <v>367</v>
      </c>
      <c r="G34" s="18"/>
      <c r="H34" s="18">
        <v>-9817</v>
      </c>
      <c r="I34" s="249">
        <f t="shared" si="0"/>
        <v>-9817</v>
      </c>
      <c r="J34" s="333"/>
    </row>
    <row r="35" spans="1:10" ht="12.75">
      <c r="A35" s="17">
        <v>17</v>
      </c>
      <c r="B35" s="494" t="s">
        <v>706</v>
      </c>
      <c r="C35" s="17"/>
      <c r="D35" s="17"/>
      <c r="E35" s="17"/>
      <c r="F35" s="17"/>
      <c r="G35" s="17"/>
      <c r="H35" s="17">
        <f>H19+H22+H26+H27+H30+H34</f>
        <v>60</v>
      </c>
      <c r="I35" s="249">
        <f t="shared" si="0"/>
        <v>60</v>
      </c>
      <c r="J35" s="330"/>
    </row>
    <row r="36" spans="1:10" ht="12.75">
      <c r="A36" s="111"/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10" s="56" customFormat="1" ht="12.75">
      <c r="A37" s="68"/>
      <c r="B37" s="543" t="s">
        <v>57</v>
      </c>
      <c r="C37" s="543"/>
      <c r="D37" s="543"/>
      <c r="E37" s="67"/>
      <c r="F37" s="69"/>
      <c r="H37" s="543" t="s">
        <v>11</v>
      </c>
      <c r="I37" s="543"/>
      <c r="J37" s="543"/>
    </row>
    <row r="38" spans="2:10" s="56" customFormat="1" ht="18.75" customHeight="1">
      <c r="B38" s="544" t="s">
        <v>365</v>
      </c>
      <c r="C38" s="544"/>
      <c r="D38" s="544"/>
      <c r="E38" s="217"/>
      <c r="F38" s="71" t="s">
        <v>338</v>
      </c>
      <c r="H38" s="544" t="s">
        <v>339</v>
      </c>
      <c r="I38" s="544"/>
      <c r="J38" s="544"/>
    </row>
    <row r="39" spans="2:10" s="56" customFormat="1" ht="18.75" customHeight="1">
      <c r="B39" s="71"/>
      <c r="C39" s="71"/>
      <c r="D39" s="71"/>
      <c r="E39" s="217"/>
      <c r="F39" s="71"/>
      <c r="H39" s="71"/>
      <c r="I39" s="71"/>
      <c r="J39" s="71"/>
    </row>
    <row r="40" spans="1:10" ht="15" customHeight="1">
      <c r="A40" s="87" t="s">
        <v>616</v>
      </c>
      <c r="B40" s="85"/>
      <c r="C40" s="85"/>
      <c r="D40" s="86"/>
      <c r="E40" s="87"/>
      <c r="F40" s="87"/>
      <c r="G40" s="202"/>
      <c r="H40" s="87"/>
      <c r="I40" s="87"/>
      <c r="J40" s="87"/>
    </row>
    <row r="41" spans="1:10" ht="12.75">
      <c r="A41" s="202"/>
      <c r="B41" s="202"/>
      <c r="C41" s="202"/>
      <c r="D41" s="202"/>
      <c r="E41" s="202"/>
      <c r="F41" s="202"/>
      <c r="G41" s="202"/>
      <c r="H41" s="202"/>
      <c r="I41" s="202"/>
      <c r="J41" s="202"/>
    </row>
    <row r="42" spans="1:10" ht="12.75">
      <c r="A42" s="81"/>
      <c r="B42" s="81"/>
      <c r="C42" s="202"/>
      <c r="D42" s="202"/>
      <c r="E42" s="202"/>
      <c r="F42" s="202"/>
      <c r="G42" s="202"/>
      <c r="H42" s="202"/>
      <c r="I42" s="202"/>
      <c r="J42" s="202"/>
    </row>
  </sheetData>
  <sheetProtection/>
  <mergeCells count="19">
    <mergeCell ref="C14:G14"/>
    <mergeCell ref="A3:J3"/>
    <mergeCell ref="C5:G5"/>
    <mergeCell ref="A6:J6"/>
    <mergeCell ref="A7:J7"/>
    <mergeCell ref="A8:J8"/>
    <mergeCell ref="A10:J10"/>
    <mergeCell ref="A11:J11"/>
    <mergeCell ref="A13:J13"/>
    <mergeCell ref="A16:A17"/>
    <mergeCell ref="B16:B17"/>
    <mergeCell ref="C16:C17"/>
    <mergeCell ref="D16:H16"/>
    <mergeCell ref="B37:D37"/>
    <mergeCell ref="B38:D38"/>
    <mergeCell ref="H37:J37"/>
    <mergeCell ref="H38:J38"/>
    <mergeCell ref="J16:J17"/>
    <mergeCell ref="I16:I17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1" r:id="rId1"/>
  <rowBreaks count="1" manualBreakCount="1">
    <brk id="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showGridLines="0" zoomScaleSheetLayoutView="100" zoomScalePageLayoutView="0" workbookViewId="0" topLeftCell="F1">
      <selection activeCell="S9" sqref="S9"/>
    </sheetView>
  </sheetViews>
  <sheetFormatPr defaultColWidth="9.140625" defaultRowHeight="12.75"/>
  <cols>
    <col min="1" max="1" width="5.140625" style="88" customWidth="1"/>
    <col min="2" max="3" width="1.28515625" style="90" customWidth="1"/>
    <col min="4" max="4" width="2.7109375" style="90" customWidth="1"/>
    <col min="5" max="5" width="28.140625" style="90" customWidth="1"/>
    <col min="6" max="6" width="6.421875" style="89" customWidth="1"/>
    <col min="7" max="7" width="12.421875" style="88" customWidth="1"/>
    <col min="8" max="8" width="10.28125" style="88" customWidth="1"/>
    <col min="9" max="9" width="8.7109375" style="88" customWidth="1"/>
    <col min="10" max="10" width="7.7109375" style="88" customWidth="1"/>
    <col min="11" max="11" width="10.421875" style="88" customWidth="1"/>
    <col min="12" max="12" width="11.8515625" style="88" customWidth="1"/>
    <col min="13" max="16384" width="9.140625" style="88" customWidth="1"/>
  </cols>
  <sheetData>
    <row r="1" spans="7:12" ht="12.75">
      <c r="G1" s="101"/>
      <c r="H1" s="102" t="s">
        <v>432</v>
      </c>
      <c r="I1" s="101"/>
      <c r="J1" s="101"/>
      <c r="K1" s="101"/>
      <c r="L1" s="101"/>
    </row>
    <row r="2" spans="7:12" ht="12.75">
      <c r="G2" s="101"/>
      <c r="H2" s="102" t="s">
        <v>314</v>
      </c>
      <c r="I2" s="101"/>
      <c r="J2" s="101"/>
      <c r="K2" s="101"/>
      <c r="L2" s="101"/>
    </row>
    <row r="4" spans="1:12" ht="12.75" customHeight="1">
      <c r="A4" s="583" t="s">
        <v>431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</row>
    <row r="5" spans="1:12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</row>
    <row r="6" spans="2:12" ht="12.75" customHeight="1">
      <c r="B6" s="206"/>
      <c r="C6" s="206"/>
      <c r="D6" s="206"/>
      <c r="E6" s="549" t="s">
        <v>620</v>
      </c>
      <c r="F6" s="549"/>
      <c r="G6" s="549"/>
      <c r="H6" s="549"/>
      <c r="I6" s="549"/>
      <c r="J6" s="549"/>
      <c r="K6" s="549"/>
      <c r="L6" s="549"/>
    </row>
    <row r="7" spans="2:12" ht="12.75" customHeight="1">
      <c r="B7" s="207"/>
      <c r="C7" s="207"/>
      <c r="D7" s="207"/>
      <c r="E7" s="584" t="s">
        <v>313</v>
      </c>
      <c r="F7" s="584"/>
      <c r="G7" s="584"/>
      <c r="H7" s="584"/>
      <c r="I7" s="584"/>
      <c r="J7" s="584"/>
      <c r="K7" s="584"/>
      <c r="L7" s="584"/>
    </row>
    <row r="8" spans="2:12" ht="12.75" customHeight="1">
      <c r="B8" s="206"/>
      <c r="C8" s="206"/>
      <c r="D8" s="206"/>
      <c r="E8" s="549" t="s">
        <v>59</v>
      </c>
      <c r="F8" s="549"/>
      <c r="G8" s="549"/>
      <c r="H8" s="549"/>
      <c r="I8" s="549"/>
      <c r="J8" s="549"/>
      <c r="K8" s="549"/>
      <c r="L8" s="549"/>
    </row>
    <row r="9" spans="2:12" ht="12.75" customHeight="1">
      <c r="B9" s="208"/>
      <c r="C9" s="208"/>
      <c r="D9" s="208"/>
      <c r="E9" s="585" t="s">
        <v>430</v>
      </c>
      <c r="F9" s="585"/>
      <c r="G9" s="585"/>
      <c r="H9" s="585"/>
      <c r="I9" s="585"/>
      <c r="J9" s="585"/>
      <c r="K9" s="585"/>
      <c r="L9" s="585"/>
    </row>
    <row r="10" spans="1:12" ht="12.7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6" ht="12.75">
      <c r="A11" s="586"/>
      <c r="B11" s="587"/>
      <c r="C11" s="587"/>
      <c r="D11" s="587"/>
      <c r="E11" s="587"/>
      <c r="F11" s="587"/>
    </row>
    <row r="12" spans="2:12" ht="12.75" customHeight="1">
      <c r="B12" s="100"/>
      <c r="C12" s="100"/>
      <c r="D12" s="100"/>
      <c r="E12" s="100"/>
      <c r="F12" s="100"/>
      <c r="G12" s="583" t="s">
        <v>70</v>
      </c>
      <c r="H12" s="583"/>
      <c r="I12" s="583"/>
      <c r="J12" s="100"/>
      <c r="K12" s="100"/>
      <c r="L12" s="100"/>
    </row>
    <row r="13" spans="2:12" ht="12.75" customHeight="1">
      <c r="B13" s="100"/>
      <c r="C13" s="100"/>
      <c r="D13" s="100"/>
      <c r="E13" s="100"/>
      <c r="F13" s="100"/>
      <c r="G13" s="583" t="s">
        <v>705</v>
      </c>
      <c r="H13" s="583"/>
      <c r="I13" s="583"/>
      <c r="J13" s="100"/>
      <c r="K13" s="100"/>
      <c r="L13" s="100"/>
    </row>
    <row r="14" spans="2:12" ht="12.75" customHeight="1">
      <c r="B14" s="206"/>
      <c r="C14" s="206"/>
      <c r="D14" s="206"/>
      <c r="E14" s="206"/>
      <c r="F14" s="206"/>
      <c r="H14" s="441">
        <v>40934</v>
      </c>
      <c r="I14" s="206"/>
      <c r="J14" s="206"/>
      <c r="K14" s="206"/>
      <c r="L14" s="206"/>
    </row>
    <row r="15" spans="6:12" ht="12.75" customHeight="1">
      <c r="F15" s="90"/>
      <c r="G15" s="206"/>
      <c r="H15" s="91" t="s">
        <v>284</v>
      </c>
      <c r="I15" s="206"/>
      <c r="J15" s="206"/>
      <c r="K15" s="206"/>
      <c r="L15" s="206"/>
    </row>
    <row r="16" spans="6:12" ht="12.75" customHeight="1">
      <c r="F16" s="90"/>
      <c r="G16" s="206"/>
      <c r="H16" s="91"/>
      <c r="I16" s="206"/>
      <c r="J16" s="206"/>
      <c r="K16" s="206"/>
      <c r="L16" s="206"/>
    </row>
    <row r="17" spans="1:12" s="139" customFormat="1" ht="12.75" customHeight="1">
      <c r="A17" s="194"/>
      <c r="B17" s="34"/>
      <c r="C17" s="34"/>
      <c r="D17" s="34"/>
      <c r="E17" s="34"/>
      <c r="F17" s="572" t="s">
        <v>650</v>
      </c>
      <c r="G17" s="572"/>
      <c r="H17" s="572"/>
      <c r="I17" s="572"/>
      <c r="J17" s="572"/>
      <c r="K17" s="572"/>
      <c r="L17" s="572"/>
    </row>
    <row r="18" spans="1:12" s="139" customFormat="1" ht="24.75" customHeight="1">
      <c r="A18" s="561" t="s">
        <v>92</v>
      </c>
      <c r="B18" s="596" t="s">
        <v>151</v>
      </c>
      <c r="C18" s="597"/>
      <c r="D18" s="597"/>
      <c r="E18" s="598"/>
      <c r="F18" s="590" t="s">
        <v>286</v>
      </c>
      <c r="G18" s="580" t="s">
        <v>290</v>
      </c>
      <c r="H18" s="581"/>
      <c r="I18" s="582"/>
      <c r="J18" s="580" t="s">
        <v>291</v>
      </c>
      <c r="K18" s="581"/>
      <c r="L18" s="582"/>
    </row>
    <row r="19" spans="1:12" s="139" customFormat="1" ht="52.5">
      <c r="A19" s="562"/>
      <c r="B19" s="599"/>
      <c r="C19" s="496"/>
      <c r="D19" s="496"/>
      <c r="E19" s="600"/>
      <c r="F19" s="591"/>
      <c r="G19" s="9" t="s">
        <v>428</v>
      </c>
      <c r="H19" s="9" t="s">
        <v>429</v>
      </c>
      <c r="I19" s="334" t="s">
        <v>180</v>
      </c>
      <c r="J19" s="9" t="s">
        <v>428</v>
      </c>
      <c r="K19" s="9" t="s">
        <v>651</v>
      </c>
      <c r="L19" s="334" t="s">
        <v>180</v>
      </c>
    </row>
    <row r="20" spans="1:12" s="139" customFormat="1" ht="12.75" customHeight="1">
      <c r="A20" s="211">
        <v>1</v>
      </c>
      <c r="B20" s="601">
        <v>2</v>
      </c>
      <c r="C20" s="602"/>
      <c r="D20" s="602"/>
      <c r="E20" s="603"/>
      <c r="F20" s="15" t="s">
        <v>427</v>
      </c>
      <c r="G20" s="9">
        <v>4</v>
      </c>
      <c r="H20" s="9">
        <v>5</v>
      </c>
      <c r="I20" s="9">
        <v>6</v>
      </c>
      <c r="J20" s="8">
        <v>7</v>
      </c>
      <c r="K20" s="8">
        <v>8</v>
      </c>
      <c r="L20" s="8">
        <v>9</v>
      </c>
    </row>
    <row r="21" spans="1:12" s="35" customFormat="1" ht="24.75" customHeight="1">
      <c r="A21" s="9" t="s">
        <v>93</v>
      </c>
      <c r="B21" s="573" t="s">
        <v>83</v>
      </c>
      <c r="C21" s="574"/>
      <c r="D21" s="559"/>
      <c r="E21" s="560"/>
      <c r="F21" s="336"/>
      <c r="G21" s="454">
        <f>G22-G34-G41</f>
        <v>12741</v>
      </c>
      <c r="H21" s="454"/>
      <c r="I21" s="454">
        <f>SUM(G21)</f>
        <v>12741</v>
      </c>
      <c r="J21" s="454">
        <f>J22-J34-J41</f>
        <v>0</v>
      </c>
      <c r="K21" s="454"/>
      <c r="L21" s="454">
        <f>SUM(J21)</f>
        <v>0</v>
      </c>
    </row>
    <row r="22" spans="1:12" s="35" customFormat="1" ht="12.75" customHeight="1">
      <c r="A22" s="10" t="s">
        <v>94</v>
      </c>
      <c r="B22" s="443" t="s">
        <v>186</v>
      </c>
      <c r="C22" s="444"/>
      <c r="D22" s="445"/>
      <c r="E22" s="446"/>
      <c r="F22" s="447"/>
      <c r="G22" s="475">
        <f>G23+G28+G29+G30+G31+G32+G33</f>
        <v>1346186</v>
      </c>
      <c r="H22" s="475"/>
      <c r="I22" s="475">
        <f aca="true" t="shared" si="0" ref="I22:I84">SUM(G22)</f>
        <v>1346186</v>
      </c>
      <c r="J22" s="475">
        <f>J23+J28+J29+J30+J31+J32+J33</f>
        <v>0</v>
      </c>
      <c r="K22" s="475"/>
      <c r="L22" s="475">
        <f aca="true" t="shared" si="1" ref="L22:L84">SUM(J22)</f>
        <v>0</v>
      </c>
    </row>
    <row r="23" spans="1:12" s="35" customFormat="1" ht="15">
      <c r="A23" s="10" t="s">
        <v>154</v>
      </c>
      <c r="B23" s="337"/>
      <c r="C23" s="338" t="s">
        <v>652</v>
      </c>
      <c r="D23" s="339"/>
      <c r="E23" s="340"/>
      <c r="F23" s="256"/>
      <c r="G23" s="453">
        <f>SUM(G24:G27)</f>
        <v>1061342</v>
      </c>
      <c r="H23" s="453"/>
      <c r="I23" s="453">
        <f t="shared" si="0"/>
        <v>1061342</v>
      </c>
      <c r="J23" s="453"/>
      <c r="K23" s="453"/>
      <c r="L23" s="453">
        <f t="shared" si="1"/>
        <v>0</v>
      </c>
    </row>
    <row r="24" spans="1:12" s="35" customFormat="1" ht="12.75" customHeight="1">
      <c r="A24" s="20" t="s">
        <v>426</v>
      </c>
      <c r="B24" s="322"/>
      <c r="C24" s="323"/>
      <c r="D24" s="21" t="s">
        <v>187</v>
      </c>
      <c r="E24" s="22"/>
      <c r="F24" s="341"/>
      <c r="G24" s="10">
        <v>356325</v>
      </c>
      <c r="H24" s="453"/>
      <c r="I24" s="453">
        <f t="shared" si="0"/>
        <v>356325</v>
      </c>
      <c r="J24" s="453"/>
      <c r="K24" s="453"/>
      <c r="L24" s="453">
        <f t="shared" si="1"/>
        <v>0</v>
      </c>
    </row>
    <row r="25" spans="1:12" s="35" customFormat="1" ht="12.75" customHeight="1">
      <c r="A25" s="20" t="s">
        <v>425</v>
      </c>
      <c r="B25" s="322"/>
      <c r="C25" s="323"/>
      <c r="D25" s="21" t="s">
        <v>135</v>
      </c>
      <c r="E25" s="256"/>
      <c r="F25" s="23"/>
      <c r="G25" s="10">
        <v>701225</v>
      </c>
      <c r="H25" s="453"/>
      <c r="I25" s="453">
        <f t="shared" si="0"/>
        <v>701225</v>
      </c>
      <c r="J25" s="453"/>
      <c r="K25" s="453"/>
      <c r="L25" s="453">
        <f t="shared" si="1"/>
        <v>0</v>
      </c>
    </row>
    <row r="26" spans="1:12" s="35" customFormat="1" ht="27" customHeight="1">
      <c r="A26" s="20" t="s">
        <v>424</v>
      </c>
      <c r="B26" s="322"/>
      <c r="C26" s="323"/>
      <c r="D26" s="570" t="s">
        <v>423</v>
      </c>
      <c r="E26" s="568"/>
      <c r="F26" s="23"/>
      <c r="G26" s="10"/>
      <c r="H26" s="453"/>
      <c r="I26" s="453">
        <f t="shared" si="0"/>
        <v>0</v>
      </c>
      <c r="J26" s="453"/>
      <c r="K26" s="453"/>
      <c r="L26" s="453">
        <f t="shared" si="1"/>
        <v>0</v>
      </c>
    </row>
    <row r="27" spans="1:12" s="35" customFormat="1" ht="12.75" customHeight="1">
      <c r="A27" s="20" t="s">
        <v>422</v>
      </c>
      <c r="B27" s="322"/>
      <c r="C27" s="24" t="s">
        <v>136</v>
      </c>
      <c r="D27" s="342"/>
      <c r="E27" s="343"/>
      <c r="F27" s="16"/>
      <c r="G27" s="10">
        <v>3792</v>
      </c>
      <c r="H27" s="453"/>
      <c r="I27" s="453">
        <f t="shared" si="0"/>
        <v>3792</v>
      </c>
      <c r="J27" s="453"/>
      <c r="K27" s="453"/>
      <c r="L27" s="453">
        <f t="shared" si="1"/>
        <v>0</v>
      </c>
    </row>
    <row r="28" spans="1:12" s="35" customFormat="1" ht="12.75" customHeight="1">
      <c r="A28" s="20" t="s">
        <v>155</v>
      </c>
      <c r="B28" s="322"/>
      <c r="C28" s="344" t="s">
        <v>653</v>
      </c>
      <c r="D28" s="345"/>
      <c r="E28" s="343"/>
      <c r="F28" s="16"/>
      <c r="G28" s="10"/>
      <c r="H28" s="453"/>
      <c r="I28" s="453">
        <f t="shared" si="0"/>
        <v>0</v>
      </c>
      <c r="J28" s="453"/>
      <c r="K28" s="453"/>
      <c r="L28" s="453">
        <f t="shared" si="1"/>
        <v>0</v>
      </c>
    </row>
    <row r="29" spans="1:12" s="35" customFormat="1" ht="12.75" customHeight="1">
      <c r="A29" s="30" t="s">
        <v>252</v>
      </c>
      <c r="B29" s="346"/>
      <c r="C29" s="347" t="s">
        <v>189</v>
      </c>
      <c r="D29" s="348"/>
      <c r="E29" s="349"/>
      <c r="F29" s="16"/>
      <c r="G29" s="10"/>
      <c r="H29" s="453"/>
      <c r="I29" s="453">
        <f t="shared" si="0"/>
        <v>0</v>
      </c>
      <c r="J29" s="453"/>
      <c r="K29" s="453"/>
      <c r="L29" s="453">
        <f t="shared" si="1"/>
        <v>0</v>
      </c>
    </row>
    <row r="30" spans="1:12" s="35" customFormat="1" ht="12.75" customHeight="1">
      <c r="A30" s="20" t="s">
        <v>158</v>
      </c>
      <c r="B30" s="322"/>
      <c r="C30" s="338" t="s">
        <v>421</v>
      </c>
      <c r="D30" s="338"/>
      <c r="E30" s="22"/>
      <c r="F30" s="16"/>
      <c r="G30" s="10">
        <v>145017</v>
      </c>
      <c r="H30" s="453"/>
      <c r="I30" s="453">
        <f t="shared" si="0"/>
        <v>145017</v>
      </c>
      <c r="J30" s="453"/>
      <c r="K30" s="453"/>
      <c r="L30" s="453">
        <f t="shared" si="1"/>
        <v>0</v>
      </c>
    </row>
    <row r="31" spans="1:12" s="35" customFormat="1" ht="12.75" customHeight="1">
      <c r="A31" s="20" t="s">
        <v>654</v>
      </c>
      <c r="B31" s="322"/>
      <c r="C31" s="338" t="s">
        <v>420</v>
      </c>
      <c r="D31" s="350"/>
      <c r="E31" s="48"/>
      <c r="F31" s="16"/>
      <c r="G31" s="10">
        <v>139827</v>
      </c>
      <c r="H31" s="453"/>
      <c r="I31" s="453">
        <f t="shared" si="0"/>
        <v>139827</v>
      </c>
      <c r="J31" s="453"/>
      <c r="K31" s="453"/>
      <c r="L31" s="453">
        <f t="shared" si="1"/>
        <v>0</v>
      </c>
    </row>
    <row r="32" spans="1:12" s="35" customFormat="1" ht="12.75" customHeight="1">
      <c r="A32" s="20" t="s">
        <v>655</v>
      </c>
      <c r="B32" s="322"/>
      <c r="C32" s="338" t="s">
        <v>190</v>
      </c>
      <c r="D32" s="338"/>
      <c r="E32" s="22"/>
      <c r="F32" s="16"/>
      <c r="G32" s="10"/>
      <c r="H32" s="453"/>
      <c r="I32" s="453">
        <f t="shared" si="0"/>
        <v>0</v>
      </c>
      <c r="J32" s="453"/>
      <c r="K32" s="453"/>
      <c r="L32" s="453">
        <f t="shared" si="1"/>
        <v>0</v>
      </c>
    </row>
    <row r="33" spans="1:12" s="35" customFormat="1" ht="12.75" customHeight="1">
      <c r="A33" s="20" t="s">
        <v>656</v>
      </c>
      <c r="B33" s="322"/>
      <c r="C33" s="338" t="s">
        <v>191</v>
      </c>
      <c r="D33" s="338"/>
      <c r="E33" s="22"/>
      <c r="F33" s="16"/>
      <c r="G33" s="10"/>
      <c r="H33" s="453"/>
      <c r="I33" s="453">
        <f t="shared" si="0"/>
        <v>0</v>
      </c>
      <c r="J33" s="453"/>
      <c r="K33" s="453"/>
      <c r="L33" s="453">
        <f t="shared" si="1"/>
        <v>0</v>
      </c>
    </row>
    <row r="34" spans="1:12" s="35" customFormat="1" ht="12.75" customHeight="1">
      <c r="A34" s="448" t="s">
        <v>102</v>
      </c>
      <c r="B34" s="449" t="s">
        <v>236</v>
      </c>
      <c r="C34" s="450"/>
      <c r="D34" s="450"/>
      <c r="E34" s="451"/>
      <c r="F34" s="452"/>
      <c r="G34" s="475">
        <f>SUM(G35:G40)</f>
        <v>129950</v>
      </c>
      <c r="H34" s="475"/>
      <c r="I34" s="475">
        <f t="shared" si="0"/>
        <v>129950</v>
      </c>
      <c r="J34" s="475">
        <f>SUM(J35:J40)</f>
        <v>0</v>
      </c>
      <c r="K34" s="475"/>
      <c r="L34" s="475">
        <f t="shared" si="1"/>
        <v>0</v>
      </c>
    </row>
    <row r="35" spans="1:12" s="35" customFormat="1" ht="12.75" customHeight="1">
      <c r="A35" s="20" t="s">
        <v>103</v>
      </c>
      <c r="B35" s="322"/>
      <c r="C35" s="21" t="s">
        <v>192</v>
      </c>
      <c r="D35" s="21"/>
      <c r="E35" s="256"/>
      <c r="F35" s="23"/>
      <c r="G35" s="10"/>
      <c r="H35" s="453"/>
      <c r="I35" s="453">
        <f t="shared" si="0"/>
        <v>0</v>
      </c>
      <c r="J35" s="453"/>
      <c r="K35" s="453"/>
      <c r="L35" s="453">
        <f t="shared" si="1"/>
        <v>0</v>
      </c>
    </row>
    <row r="36" spans="1:12" s="35" customFormat="1" ht="12.75" customHeight="1">
      <c r="A36" s="20" t="s">
        <v>104</v>
      </c>
      <c r="B36" s="322"/>
      <c r="C36" s="21" t="s">
        <v>193</v>
      </c>
      <c r="D36" s="21"/>
      <c r="E36" s="256"/>
      <c r="F36" s="23"/>
      <c r="G36" s="10">
        <v>129950</v>
      </c>
      <c r="H36" s="453"/>
      <c r="I36" s="453">
        <f t="shared" si="0"/>
        <v>129950</v>
      </c>
      <c r="J36" s="453"/>
      <c r="K36" s="453"/>
      <c r="L36" s="453">
        <f t="shared" si="1"/>
        <v>0</v>
      </c>
    </row>
    <row r="37" spans="1:12" s="35" customFormat="1" ht="24.75" customHeight="1">
      <c r="A37" s="20" t="s">
        <v>419</v>
      </c>
      <c r="B37" s="322"/>
      <c r="C37" s="570" t="s">
        <v>418</v>
      </c>
      <c r="D37" s="567"/>
      <c r="E37" s="568"/>
      <c r="F37" s="23"/>
      <c r="G37" s="10"/>
      <c r="H37" s="453"/>
      <c r="I37" s="453">
        <f t="shared" si="0"/>
        <v>0</v>
      </c>
      <c r="J37" s="453"/>
      <c r="K37" s="453"/>
      <c r="L37" s="453">
        <f t="shared" si="1"/>
        <v>0</v>
      </c>
    </row>
    <row r="38" spans="1:12" s="35" customFormat="1" ht="12.75" customHeight="1">
      <c r="A38" s="20" t="s">
        <v>106</v>
      </c>
      <c r="B38" s="322"/>
      <c r="C38" s="344" t="s">
        <v>417</v>
      </c>
      <c r="D38" s="354"/>
      <c r="E38" s="355"/>
      <c r="F38" s="23"/>
      <c r="G38" s="10"/>
      <c r="H38" s="453"/>
      <c r="I38" s="453">
        <f t="shared" si="0"/>
        <v>0</v>
      </c>
      <c r="J38" s="453"/>
      <c r="K38" s="453"/>
      <c r="L38" s="453">
        <f t="shared" si="1"/>
        <v>0</v>
      </c>
    </row>
    <row r="39" spans="1:12" s="35" customFormat="1" ht="24.75" customHeight="1">
      <c r="A39" s="20" t="s">
        <v>416</v>
      </c>
      <c r="B39" s="322"/>
      <c r="C39" s="570" t="s">
        <v>194</v>
      </c>
      <c r="D39" s="559"/>
      <c r="E39" s="560"/>
      <c r="F39" s="23"/>
      <c r="G39" s="10"/>
      <c r="H39" s="453"/>
      <c r="I39" s="453">
        <f t="shared" si="0"/>
        <v>0</v>
      </c>
      <c r="J39" s="453"/>
      <c r="K39" s="453"/>
      <c r="L39" s="453">
        <f t="shared" si="1"/>
        <v>0</v>
      </c>
    </row>
    <row r="40" spans="1:12" s="35" customFormat="1" ht="12.75" customHeight="1">
      <c r="A40" s="20" t="s">
        <v>415</v>
      </c>
      <c r="B40" s="322"/>
      <c r="C40" s="21" t="s">
        <v>195</v>
      </c>
      <c r="D40" s="21"/>
      <c r="E40" s="256"/>
      <c r="F40" s="23"/>
      <c r="G40" s="10"/>
      <c r="H40" s="453"/>
      <c r="I40" s="453">
        <f t="shared" si="0"/>
        <v>0</v>
      </c>
      <c r="J40" s="453"/>
      <c r="K40" s="453"/>
      <c r="L40" s="453">
        <f t="shared" si="1"/>
        <v>0</v>
      </c>
    </row>
    <row r="41" spans="1:12" s="35" customFormat="1" ht="12.75" customHeight="1">
      <c r="A41" s="448" t="s">
        <v>113</v>
      </c>
      <c r="B41" s="449" t="s">
        <v>237</v>
      </c>
      <c r="C41" s="450"/>
      <c r="D41" s="450"/>
      <c r="E41" s="451"/>
      <c r="F41" s="452"/>
      <c r="G41" s="475">
        <f>SUM(G42:G53)</f>
        <v>1203495</v>
      </c>
      <c r="H41" s="475"/>
      <c r="I41" s="475">
        <f t="shared" si="0"/>
        <v>1203495</v>
      </c>
      <c r="J41" s="475">
        <f>SUM(J42:J53)</f>
        <v>0</v>
      </c>
      <c r="K41" s="475"/>
      <c r="L41" s="475">
        <f t="shared" si="1"/>
        <v>0</v>
      </c>
    </row>
    <row r="42" spans="1:12" s="35" customFormat="1" ht="12.75" customHeight="1">
      <c r="A42" s="29" t="s">
        <v>115</v>
      </c>
      <c r="B42" s="346"/>
      <c r="C42" s="344" t="s">
        <v>234</v>
      </c>
      <c r="D42" s="335"/>
      <c r="E42" s="335"/>
      <c r="F42" s="31"/>
      <c r="G42" s="10">
        <v>980469</v>
      </c>
      <c r="H42" s="453"/>
      <c r="I42" s="453">
        <f t="shared" si="0"/>
        <v>980469</v>
      </c>
      <c r="J42" s="453"/>
      <c r="K42" s="453"/>
      <c r="L42" s="453">
        <f t="shared" si="1"/>
        <v>0</v>
      </c>
    </row>
    <row r="43" spans="1:12" s="35" customFormat="1" ht="12.75" customHeight="1">
      <c r="A43" s="29" t="s">
        <v>116</v>
      </c>
      <c r="B43" s="346"/>
      <c r="C43" s="24" t="s">
        <v>162</v>
      </c>
      <c r="D43" s="354"/>
      <c r="E43" s="354"/>
      <c r="F43" s="31"/>
      <c r="G43" s="10">
        <v>31371</v>
      </c>
      <c r="H43" s="453"/>
      <c r="I43" s="453">
        <f t="shared" si="0"/>
        <v>31371</v>
      </c>
      <c r="J43" s="453"/>
      <c r="K43" s="453"/>
      <c r="L43" s="453">
        <f t="shared" si="1"/>
        <v>0</v>
      </c>
    </row>
    <row r="44" spans="1:12" s="35" customFormat="1" ht="12.75" customHeight="1">
      <c r="A44" s="29" t="s">
        <v>117</v>
      </c>
      <c r="B44" s="346"/>
      <c r="C44" s="24" t="s">
        <v>196</v>
      </c>
      <c r="D44" s="354"/>
      <c r="E44" s="354"/>
      <c r="F44" s="31"/>
      <c r="G44" s="10">
        <v>298</v>
      </c>
      <c r="H44" s="453"/>
      <c r="I44" s="453">
        <f t="shared" si="0"/>
        <v>298</v>
      </c>
      <c r="J44" s="453"/>
      <c r="K44" s="453"/>
      <c r="L44" s="453">
        <f t="shared" si="1"/>
        <v>0</v>
      </c>
    </row>
    <row r="45" spans="1:12" s="35" customFormat="1" ht="12.75" customHeight="1">
      <c r="A45" s="29" t="s">
        <v>118</v>
      </c>
      <c r="B45" s="346"/>
      <c r="C45" s="24" t="s">
        <v>197</v>
      </c>
      <c r="D45" s="354"/>
      <c r="E45" s="354"/>
      <c r="F45" s="31"/>
      <c r="G45" s="10"/>
      <c r="H45" s="453"/>
      <c r="I45" s="453">
        <f t="shared" si="0"/>
        <v>0</v>
      </c>
      <c r="J45" s="453"/>
      <c r="K45" s="453"/>
      <c r="L45" s="453">
        <f t="shared" si="1"/>
        <v>0</v>
      </c>
    </row>
    <row r="46" spans="1:12" s="35" customFormat="1" ht="12.75" customHeight="1">
      <c r="A46" s="29" t="s">
        <v>119</v>
      </c>
      <c r="B46" s="346"/>
      <c r="C46" s="24" t="s">
        <v>198</v>
      </c>
      <c r="D46" s="354"/>
      <c r="E46" s="354"/>
      <c r="F46" s="16"/>
      <c r="G46" s="10">
        <v>1841</v>
      </c>
      <c r="H46" s="453"/>
      <c r="I46" s="453">
        <f t="shared" si="0"/>
        <v>1841</v>
      </c>
      <c r="J46" s="453"/>
      <c r="K46" s="453"/>
      <c r="L46" s="453">
        <f t="shared" si="1"/>
        <v>0</v>
      </c>
    </row>
    <row r="47" spans="1:12" s="35" customFormat="1" ht="12.75" customHeight="1">
      <c r="A47" s="29" t="s">
        <v>120</v>
      </c>
      <c r="B47" s="346"/>
      <c r="C47" s="344" t="s">
        <v>414</v>
      </c>
      <c r="D47" s="335"/>
      <c r="E47" s="335"/>
      <c r="F47" s="16"/>
      <c r="G47" s="10">
        <v>3000</v>
      </c>
      <c r="H47" s="453"/>
      <c r="I47" s="453">
        <f t="shared" si="0"/>
        <v>3000</v>
      </c>
      <c r="J47" s="453"/>
      <c r="K47" s="453"/>
      <c r="L47" s="453">
        <f t="shared" si="1"/>
        <v>0</v>
      </c>
    </row>
    <row r="48" spans="1:12" s="35" customFormat="1" ht="12.75" customHeight="1">
      <c r="A48" s="29" t="s">
        <v>199</v>
      </c>
      <c r="B48" s="346"/>
      <c r="C48" s="356" t="s">
        <v>413</v>
      </c>
      <c r="D48" s="355"/>
      <c r="E48" s="355"/>
      <c r="F48" s="16"/>
      <c r="G48" s="10">
        <v>165452</v>
      </c>
      <c r="H48" s="453"/>
      <c r="I48" s="453">
        <f t="shared" si="0"/>
        <v>165452</v>
      </c>
      <c r="J48" s="453"/>
      <c r="K48" s="453"/>
      <c r="L48" s="453">
        <f t="shared" si="1"/>
        <v>0</v>
      </c>
    </row>
    <row r="49" spans="1:12" s="35" customFormat="1" ht="12.75" customHeight="1">
      <c r="A49" s="29" t="s">
        <v>200</v>
      </c>
      <c r="B49" s="346"/>
      <c r="C49" s="356" t="s">
        <v>169</v>
      </c>
      <c r="D49" s="355"/>
      <c r="E49" s="355"/>
      <c r="F49" s="16"/>
      <c r="G49" s="10">
        <v>3862</v>
      </c>
      <c r="H49" s="453"/>
      <c r="I49" s="453">
        <f t="shared" si="0"/>
        <v>3862</v>
      </c>
      <c r="J49" s="453"/>
      <c r="K49" s="453"/>
      <c r="L49" s="453">
        <f t="shared" si="1"/>
        <v>0</v>
      </c>
    </row>
    <row r="50" spans="1:12" s="35" customFormat="1" ht="12.75" customHeight="1">
      <c r="A50" s="29" t="s">
        <v>201</v>
      </c>
      <c r="B50" s="346"/>
      <c r="C50" s="356" t="s">
        <v>170</v>
      </c>
      <c r="D50" s="355"/>
      <c r="E50" s="355"/>
      <c r="F50" s="16"/>
      <c r="G50" s="10"/>
      <c r="H50" s="453"/>
      <c r="I50" s="453">
        <f t="shared" si="0"/>
        <v>0</v>
      </c>
      <c r="J50" s="453"/>
      <c r="K50" s="453"/>
      <c r="L50" s="453">
        <f t="shared" si="1"/>
        <v>0</v>
      </c>
    </row>
    <row r="51" spans="1:12" s="35" customFormat="1" ht="12.75" customHeight="1">
      <c r="A51" s="29" t="s">
        <v>202</v>
      </c>
      <c r="B51" s="346"/>
      <c r="C51" s="356" t="s">
        <v>238</v>
      </c>
      <c r="D51" s="355"/>
      <c r="E51" s="355"/>
      <c r="F51" s="16"/>
      <c r="G51" s="10">
        <v>13888</v>
      </c>
      <c r="H51" s="453"/>
      <c r="I51" s="453">
        <f t="shared" si="0"/>
        <v>13888</v>
      </c>
      <c r="J51" s="453"/>
      <c r="K51" s="453"/>
      <c r="L51" s="453">
        <f t="shared" si="1"/>
        <v>0</v>
      </c>
    </row>
    <row r="52" spans="1:12" s="35" customFormat="1" ht="12.75" customHeight="1">
      <c r="A52" s="29" t="s">
        <v>203</v>
      </c>
      <c r="B52" s="346"/>
      <c r="C52" s="356" t="s">
        <v>412</v>
      </c>
      <c r="D52" s="355"/>
      <c r="E52" s="355"/>
      <c r="F52" s="16"/>
      <c r="G52" s="10"/>
      <c r="H52" s="453"/>
      <c r="I52" s="453">
        <f t="shared" si="0"/>
        <v>0</v>
      </c>
      <c r="J52" s="453"/>
      <c r="K52" s="453"/>
      <c r="L52" s="453">
        <f t="shared" si="1"/>
        <v>0</v>
      </c>
    </row>
    <row r="53" spans="1:12" s="35" customFormat="1" ht="12.75" customHeight="1">
      <c r="A53" s="29" t="s">
        <v>204</v>
      </c>
      <c r="B53" s="346"/>
      <c r="C53" s="356" t="s">
        <v>239</v>
      </c>
      <c r="D53" s="355"/>
      <c r="E53" s="355"/>
      <c r="F53" s="16"/>
      <c r="G53" s="10">
        <v>3314</v>
      </c>
      <c r="H53" s="453"/>
      <c r="I53" s="453">
        <f t="shared" si="0"/>
        <v>3314</v>
      </c>
      <c r="J53" s="453"/>
      <c r="K53" s="453"/>
      <c r="L53" s="453">
        <f t="shared" si="1"/>
        <v>0</v>
      </c>
    </row>
    <row r="54" spans="1:12" s="35" customFormat="1" ht="24.75" customHeight="1">
      <c r="A54" s="9" t="s">
        <v>121</v>
      </c>
      <c r="B54" s="573" t="s">
        <v>411</v>
      </c>
      <c r="C54" s="574"/>
      <c r="D54" s="559"/>
      <c r="E54" s="560"/>
      <c r="F54" s="23"/>
      <c r="G54" s="454">
        <f>G55-G56+G57-G61+G65+G66+G67+G68</f>
        <v>4200</v>
      </c>
      <c r="H54" s="454"/>
      <c r="I54" s="454">
        <f t="shared" si="0"/>
        <v>4200</v>
      </c>
      <c r="J54" s="454">
        <f>J55-J56+J57-J61+J65+J66+J67+J68</f>
        <v>0</v>
      </c>
      <c r="K54" s="454"/>
      <c r="L54" s="454">
        <f t="shared" si="1"/>
        <v>0</v>
      </c>
    </row>
    <row r="55" spans="1:12" s="35" customFormat="1" ht="24.75" customHeight="1">
      <c r="A55" s="10" t="s">
        <v>94</v>
      </c>
      <c r="B55" s="575" t="s">
        <v>410</v>
      </c>
      <c r="C55" s="570"/>
      <c r="D55" s="570"/>
      <c r="E55" s="579"/>
      <c r="F55" s="16"/>
      <c r="G55" s="10">
        <v>4200</v>
      </c>
      <c r="H55" s="453"/>
      <c r="I55" s="453">
        <f t="shared" si="0"/>
        <v>4200</v>
      </c>
      <c r="J55" s="453"/>
      <c r="K55" s="453"/>
      <c r="L55" s="453">
        <f t="shared" si="1"/>
        <v>0</v>
      </c>
    </row>
    <row r="56" spans="1:12" s="35" customFormat="1" ht="24.75" customHeight="1">
      <c r="A56" s="10" t="s">
        <v>102</v>
      </c>
      <c r="B56" s="557" t="s">
        <v>409</v>
      </c>
      <c r="C56" s="558"/>
      <c r="D56" s="558"/>
      <c r="E56" s="571"/>
      <c r="F56" s="16"/>
      <c r="G56" s="10"/>
      <c r="H56" s="453"/>
      <c r="I56" s="453">
        <f t="shared" si="0"/>
        <v>0</v>
      </c>
      <c r="J56" s="453"/>
      <c r="K56" s="453"/>
      <c r="L56" s="453">
        <f t="shared" si="1"/>
        <v>0</v>
      </c>
    </row>
    <row r="57" spans="1:12" s="35" customFormat="1" ht="12.75" customHeight="1">
      <c r="A57" s="10" t="s">
        <v>113</v>
      </c>
      <c r="B57" s="557" t="s">
        <v>408</v>
      </c>
      <c r="C57" s="558"/>
      <c r="D57" s="559"/>
      <c r="E57" s="560"/>
      <c r="F57" s="16"/>
      <c r="G57" s="453">
        <f>SUM(G58:G60)</f>
        <v>0</v>
      </c>
      <c r="H57" s="453"/>
      <c r="I57" s="453">
        <f t="shared" si="0"/>
        <v>0</v>
      </c>
      <c r="J57" s="453"/>
      <c r="K57" s="453"/>
      <c r="L57" s="453">
        <f t="shared" si="1"/>
        <v>0</v>
      </c>
    </row>
    <row r="58" spans="1:12" s="35" customFormat="1" ht="24.75" customHeight="1">
      <c r="A58" s="29" t="s">
        <v>115</v>
      </c>
      <c r="B58" s="346"/>
      <c r="C58" s="566" t="s">
        <v>222</v>
      </c>
      <c r="D58" s="559"/>
      <c r="E58" s="560"/>
      <c r="F58" s="16"/>
      <c r="G58" s="10"/>
      <c r="H58" s="453"/>
      <c r="I58" s="453">
        <f t="shared" si="0"/>
        <v>0</v>
      </c>
      <c r="J58" s="453"/>
      <c r="K58" s="453"/>
      <c r="L58" s="453">
        <f t="shared" si="1"/>
        <v>0</v>
      </c>
    </row>
    <row r="59" spans="1:12" s="35" customFormat="1" ht="24.75" customHeight="1">
      <c r="A59" s="30" t="s">
        <v>116</v>
      </c>
      <c r="B59" s="346"/>
      <c r="C59" s="566" t="s">
        <v>407</v>
      </c>
      <c r="D59" s="567"/>
      <c r="E59" s="568"/>
      <c r="F59" s="357"/>
      <c r="G59" s="396"/>
      <c r="H59" s="476"/>
      <c r="I59" s="453">
        <f t="shared" si="0"/>
        <v>0</v>
      </c>
      <c r="J59" s="476"/>
      <c r="K59" s="476"/>
      <c r="L59" s="453">
        <f t="shared" si="1"/>
        <v>0</v>
      </c>
    </row>
    <row r="60" spans="1:12" s="35" customFormat="1" ht="12.75" customHeight="1">
      <c r="A60" s="29" t="s">
        <v>117</v>
      </c>
      <c r="B60" s="346"/>
      <c r="C60" s="344" t="s">
        <v>406</v>
      </c>
      <c r="D60" s="24"/>
      <c r="E60" s="24"/>
      <c r="F60" s="31"/>
      <c r="G60" s="10"/>
      <c r="H60" s="453"/>
      <c r="I60" s="453">
        <f t="shared" si="0"/>
        <v>0</v>
      </c>
      <c r="J60" s="453"/>
      <c r="K60" s="453"/>
      <c r="L60" s="453">
        <f t="shared" si="1"/>
        <v>0</v>
      </c>
    </row>
    <row r="61" spans="1:12" s="35" customFormat="1" ht="12.75" customHeight="1">
      <c r="A61" s="10" t="s">
        <v>129</v>
      </c>
      <c r="B61" s="351" t="s">
        <v>205</v>
      </c>
      <c r="C61" s="352"/>
      <c r="D61" s="352"/>
      <c r="E61" s="353"/>
      <c r="F61" s="31"/>
      <c r="G61" s="453">
        <f>SUM(G62:G64)</f>
        <v>0</v>
      </c>
      <c r="H61" s="453"/>
      <c r="I61" s="453">
        <f t="shared" si="0"/>
        <v>0</v>
      </c>
      <c r="J61" s="453"/>
      <c r="K61" s="453"/>
      <c r="L61" s="453">
        <f t="shared" si="1"/>
        <v>0</v>
      </c>
    </row>
    <row r="62" spans="1:12" s="35" customFormat="1" ht="24.75" customHeight="1">
      <c r="A62" s="20" t="s">
        <v>206</v>
      </c>
      <c r="B62" s="322"/>
      <c r="C62" s="566" t="s">
        <v>222</v>
      </c>
      <c r="D62" s="559"/>
      <c r="E62" s="560"/>
      <c r="F62" s="328"/>
      <c r="G62" s="10"/>
      <c r="H62" s="453"/>
      <c r="I62" s="453">
        <f t="shared" si="0"/>
        <v>0</v>
      </c>
      <c r="J62" s="453"/>
      <c r="K62" s="453"/>
      <c r="L62" s="453">
        <f t="shared" si="1"/>
        <v>0</v>
      </c>
    </row>
    <row r="63" spans="1:12" s="35" customFormat="1" ht="24.75" customHeight="1">
      <c r="A63" s="20" t="s">
        <v>207</v>
      </c>
      <c r="B63" s="322"/>
      <c r="C63" s="566" t="s">
        <v>407</v>
      </c>
      <c r="D63" s="567"/>
      <c r="E63" s="568"/>
      <c r="F63" s="328"/>
      <c r="G63" s="10"/>
      <c r="H63" s="453"/>
      <c r="I63" s="453">
        <f t="shared" si="0"/>
        <v>0</v>
      </c>
      <c r="J63" s="453"/>
      <c r="K63" s="453"/>
      <c r="L63" s="453">
        <f t="shared" si="1"/>
        <v>0</v>
      </c>
    </row>
    <row r="64" spans="1:12" s="35" customFormat="1" ht="12.75" customHeight="1">
      <c r="A64" s="20" t="s">
        <v>208</v>
      </c>
      <c r="B64" s="322"/>
      <c r="C64" s="566" t="s">
        <v>406</v>
      </c>
      <c r="D64" s="567"/>
      <c r="E64" s="568"/>
      <c r="F64" s="328"/>
      <c r="G64" s="10"/>
      <c r="H64" s="453"/>
      <c r="I64" s="453">
        <f t="shared" si="0"/>
        <v>0</v>
      </c>
      <c r="J64" s="453"/>
      <c r="K64" s="453"/>
      <c r="L64" s="453">
        <f t="shared" si="1"/>
        <v>0</v>
      </c>
    </row>
    <row r="65" spans="1:12" s="35" customFormat="1" ht="24.75" customHeight="1">
      <c r="A65" s="10" t="s">
        <v>131</v>
      </c>
      <c r="B65" s="575" t="s">
        <v>405</v>
      </c>
      <c r="C65" s="570"/>
      <c r="D65" s="559"/>
      <c r="E65" s="560"/>
      <c r="F65" s="16"/>
      <c r="G65" s="10"/>
      <c r="H65" s="453"/>
      <c r="I65" s="453">
        <f t="shared" si="0"/>
        <v>0</v>
      </c>
      <c r="J65" s="453"/>
      <c r="K65" s="453"/>
      <c r="L65" s="453">
        <f t="shared" si="1"/>
        <v>0</v>
      </c>
    </row>
    <row r="66" spans="1:12" s="35" customFormat="1" ht="24.75" customHeight="1">
      <c r="A66" s="10" t="s">
        <v>164</v>
      </c>
      <c r="B66" s="557" t="s">
        <v>404</v>
      </c>
      <c r="C66" s="558"/>
      <c r="D66" s="567"/>
      <c r="E66" s="568"/>
      <c r="F66" s="31"/>
      <c r="G66" s="10"/>
      <c r="H66" s="453"/>
      <c r="I66" s="453">
        <f t="shared" si="0"/>
        <v>0</v>
      </c>
      <c r="J66" s="453"/>
      <c r="K66" s="453"/>
      <c r="L66" s="453">
        <f t="shared" si="1"/>
        <v>0</v>
      </c>
    </row>
    <row r="67" spans="1:12" s="35" customFormat="1" ht="24.75" customHeight="1">
      <c r="A67" s="10" t="s">
        <v>166</v>
      </c>
      <c r="B67" s="557" t="s">
        <v>403</v>
      </c>
      <c r="C67" s="558"/>
      <c r="D67" s="559"/>
      <c r="E67" s="560"/>
      <c r="F67" s="31"/>
      <c r="G67" s="10"/>
      <c r="H67" s="453"/>
      <c r="I67" s="453">
        <f t="shared" si="0"/>
        <v>0</v>
      </c>
      <c r="J67" s="453"/>
      <c r="K67" s="453"/>
      <c r="L67" s="453">
        <f t="shared" si="1"/>
        <v>0</v>
      </c>
    </row>
    <row r="68" spans="1:12" s="35" customFormat="1" ht="24.75" customHeight="1">
      <c r="A68" s="28" t="s">
        <v>168</v>
      </c>
      <c r="B68" s="576" t="s">
        <v>402</v>
      </c>
      <c r="C68" s="566"/>
      <c r="D68" s="577"/>
      <c r="E68" s="578"/>
      <c r="F68" s="31"/>
      <c r="G68" s="10"/>
      <c r="H68" s="453"/>
      <c r="I68" s="453">
        <f t="shared" si="0"/>
        <v>0</v>
      </c>
      <c r="J68" s="453"/>
      <c r="K68" s="453"/>
      <c r="L68" s="453">
        <f t="shared" si="1"/>
        <v>0</v>
      </c>
    </row>
    <row r="69" spans="1:12" s="35" customFormat="1" ht="24.75" customHeight="1">
      <c r="A69" s="9" t="s">
        <v>122</v>
      </c>
      <c r="B69" s="573" t="s">
        <v>401</v>
      </c>
      <c r="C69" s="574"/>
      <c r="D69" s="559"/>
      <c r="E69" s="560"/>
      <c r="F69" s="16"/>
      <c r="G69" s="454">
        <f>G70-G71-G72+G73-G78+G79+G80</f>
        <v>4200</v>
      </c>
      <c r="H69" s="454"/>
      <c r="I69" s="454">
        <f t="shared" si="0"/>
        <v>4200</v>
      </c>
      <c r="J69" s="454">
        <f>J70-J71-J72+J73-J78+J79+J80</f>
        <v>0</v>
      </c>
      <c r="K69" s="454"/>
      <c r="L69" s="454">
        <f t="shared" si="1"/>
        <v>0</v>
      </c>
    </row>
    <row r="70" spans="1:12" s="35" customFormat="1" ht="12.75" customHeight="1">
      <c r="A70" s="10" t="s">
        <v>94</v>
      </c>
      <c r="B70" s="25" t="s">
        <v>400</v>
      </c>
      <c r="C70" s="322"/>
      <c r="D70" s="322"/>
      <c r="E70" s="16"/>
      <c r="F70" s="16"/>
      <c r="G70" s="10"/>
      <c r="H70" s="453"/>
      <c r="I70" s="453">
        <f t="shared" si="0"/>
        <v>0</v>
      </c>
      <c r="J70" s="453"/>
      <c r="K70" s="453"/>
      <c r="L70" s="453">
        <f t="shared" si="1"/>
        <v>0</v>
      </c>
    </row>
    <row r="71" spans="1:12" s="35" customFormat="1" ht="12.75" customHeight="1">
      <c r="A71" s="10" t="s">
        <v>102</v>
      </c>
      <c r="B71" s="351" t="s">
        <v>399</v>
      </c>
      <c r="C71" s="358"/>
      <c r="D71" s="352"/>
      <c r="E71" s="353"/>
      <c r="F71" s="16"/>
      <c r="G71" s="10"/>
      <c r="H71" s="453"/>
      <c r="I71" s="453">
        <f t="shared" si="0"/>
        <v>0</v>
      </c>
      <c r="J71" s="453"/>
      <c r="K71" s="453"/>
      <c r="L71" s="453">
        <f t="shared" si="1"/>
        <v>0</v>
      </c>
    </row>
    <row r="72" spans="1:12" s="35" customFormat="1" ht="24.75" customHeight="1">
      <c r="A72" s="10" t="s">
        <v>113</v>
      </c>
      <c r="B72" s="575" t="s">
        <v>87</v>
      </c>
      <c r="C72" s="570"/>
      <c r="D72" s="559"/>
      <c r="E72" s="560"/>
      <c r="F72" s="16"/>
      <c r="G72" s="10"/>
      <c r="H72" s="453"/>
      <c r="I72" s="453">
        <f t="shared" si="0"/>
        <v>0</v>
      </c>
      <c r="J72" s="453"/>
      <c r="K72" s="453"/>
      <c r="L72" s="453">
        <f t="shared" si="1"/>
        <v>0</v>
      </c>
    </row>
    <row r="73" spans="1:12" s="35" customFormat="1" ht="30" customHeight="1">
      <c r="A73" s="10" t="s">
        <v>324</v>
      </c>
      <c r="B73" s="575" t="s">
        <v>657</v>
      </c>
      <c r="C73" s="588"/>
      <c r="D73" s="567"/>
      <c r="E73" s="568"/>
      <c r="F73" s="16"/>
      <c r="G73" s="453">
        <f>SUM(G74:G77)</f>
        <v>4200</v>
      </c>
      <c r="H73" s="453"/>
      <c r="I73" s="453">
        <f t="shared" si="0"/>
        <v>4200</v>
      </c>
      <c r="J73" s="453">
        <f>SUM(J74:J77)</f>
        <v>0</v>
      </c>
      <c r="K73" s="453"/>
      <c r="L73" s="453">
        <f t="shared" si="1"/>
        <v>0</v>
      </c>
    </row>
    <row r="74" spans="1:12" s="35" customFormat="1" ht="12.75">
      <c r="A74" s="20" t="s">
        <v>206</v>
      </c>
      <c r="B74" s="359"/>
      <c r="C74" s="360"/>
      <c r="D74" s="21" t="s">
        <v>187</v>
      </c>
      <c r="E74" s="256"/>
      <c r="F74" s="31"/>
      <c r="G74" s="10">
        <v>4200</v>
      </c>
      <c r="H74" s="453"/>
      <c r="I74" s="453">
        <f t="shared" si="0"/>
        <v>4200</v>
      </c>
      <c r="J74" s="453"/>
      <c r="K74" s="453"/>
      <c r="L74" s="453">
        <f t="shared" si="1"/>
        <v>0</v>
      </c>
    </row>
    <row r="75" spans="1:12" s="35" customFormat="1" ht="12.75" customHeight="1">
      <c r="A75" s="20" t="s">
        <v>207</v>
      </c>
      <c r="B75" s="322"/>
      <c r="C75" s="361"/>
      <c r="D75" s="21" t="s">
        <v>135</v>
      </c>
      <c r="E75" s="256"/>
      <c r="F75" s="16"/>
      <c r="G75" s="10"/>
      <c r="H75" s="453"/>
      <c r="I75" s="453">
        <f t="shared" si="0"/>
        <v>0</v>
      </c>
      <c r="J75" s="453"/>
      <c r="K75" s="453"/>
      <c r="L75" s="453">
        <f t="shared" si="1"/>
        <v>0</v>
      </c>
    </row>
    <row r="76" spans="1:12" s="35" customFormat="1" ht="24.75" customHeight="1">
      <c r="A76" s="20" t="s">
        <v>208</v>
      </c>
      <c r="B76" s="322"/>
      <c r="C76" s="323"/>
      <c r="D76" s="570" t="s">
        <v>398</v>
      </c>
      <c r="E76" s="568"/>
      <c r="F76" s="26"/>
      <c r="G76" s="10"/>
      <c r="H76" s="453"/>
      <c r="I76" s="453">
        <f t="shared" si="0"/>
        <v>0</v>
      </c>
      <c r="J76" s="453"/>
      <c r="K76" s="453"/>
      <c r="L76" s="453">
        <f t="shared" si="1"/>
        <v>0</v>
      </c>
    </row>
    <row r="77" spans="1:12" s="35" customFormat="1" ht="12.75" customHeight="1">
      <c r="A77" s="20" t="s">
        <v>88</v>
      </c>
      <c r="B77" s="322"/>
      <c r="C77" s="323"/>
      <c r="D77" s="21" t="s">
        <v>397</v>
      </c>
      <c r="E77" s="22"/>
      <c r="F77" s="16"/>
      <c r="G77" s="10"/>
      <c r="H77" s="453"/>
      <c r="I77" s="453">
        <f t="shared" si="0"/>
        <v>0</v>
      </c>
      <c r="J77" s="453"/>
      <c r="K77" s="453"/>
      <c r="L77" s="453">
        <f t="shared" si="1"/>
        <v>0</v>
      </c>
    </row>
    <row r="78" spans="1:12" s="35" customFormat="1" ht="27.75" customHeight="1">
      <c r="A78" s="20" t="s">
        <v>131</v>
      </c>
      <c r="B78" s="557" t="s">
        <v>396</v>
      </c>
      <c r="C78" s="569"/>
      <c r="D78" s="567"/>
      <c r="E78" s="568"/>
      <c r="F78" s="31"/>
      <c r="G78" s="10"/>
      <c r="H78" s="453"/>
      <c r="I78" s="453">
        <f t="shared" si="0"/>
        <v>0</v>
      </c>
      <c r="J78" s="453"/>
      <c r="K78" s="453"/>
      <c r="L78" s="453">
        <f t="shared" si="1"/>
        <v>0</v>
      </c>
    </row>
    <row r="79" spans="1:12" s="35" customFormat="1" ht="12.75">
      <c r="A79" s="20" t="s">
        <v>164</v>
      </c>
      <c r="B79" s="362" t="s">
        <v>89</v>
      </c>
      <c r="C79" s="338"/>
      <c r="D79" s="363"/>
      <c r="E79" s="340"/>
      <c r="F79" s="31"/>
      <c r="G79" s="10"/>
      <c r="H79" s="453"/>
      <c r="I79" s="453">
        <f t="shared" si="0"/>
        <v>0</v>
      </c>
      <c r="J79" s="453"/>
      <c r="K79" s="453"/>
      <c r="L79" s="453">
        <f t="shared" si="1"/>
        <v>0</v>
      </c>
    </row>
    <row r="80" spans="1:12" s="35" customFormat="1" ht="12.75">
      <c r="A80" s="20" t="s">
        <v>166</v>
      </c>
      <c r="B80" s="362" t="s">
        <v>240</v>
      </c>
      <c r="C80" s="338"/>
      <c r="D80" s="349"/>
      <c r="E80" s="364"/>
      <c r="F80" s="31"/>
      <c r="G80" s="10"/>
      <c r="H80" s="453"/>
      <c r="I80" s="453">
        <f t="shared" si="0"/>
        <v>0</v>
      </c>
      <c r="J80" s="453"/>
      <c r="K80" s="453"/>
      <c r="L80" s="453">
        <f t="shared" si="1"/>
        <v>0</v>
      </c>
    </row>
    <row r="81" spans="1:12" s="35" customFormat="1" ht="39" customHeight="1">
      <c r="A81" s="9" t="s">
        <v>133</v>
      </c>
      <c r="B81" s="563" t="s">
        <v>395</v>
      </c>
      <c r="C81" s="564"/>
      <c r="D81" s="564"/>
      <c r="E81" s="565"/>
      <c r="F81" s="26"/>
      <c r="G81" s="10"/>
      <c r="H81" s="453"/>
      <c r="I81" s="453">
        <f t="shared" si="0"/>
        <v>0</v>
      </c>
      <c r="J81" s="453"/>
      <c r="K81" s="453"/>
      <c r="L81" s="453">
        <f t="shared" si="1"/>
        <v>0</v>
      </c>
    </row>
    <row r="82" spans="1:12" s="35" customFormat="1" ht="24.75" customHeight="1">
      <c r="A82" s="9"/>
      <c r="B82" s="573" t="s">
        <v>394</v>
      </c>
      <c r="C82" s="604"/>
      <c r="D82" s="559"/>
      <c r="E82" s="560"/>
      <c r="F82" s="26"/>
      <c r="G82" s="454">
        <f>G21-G54+G69+G81</f>
        <v>12741</v>
      </c>
      <c r="H82" s="454"/>
      <c r="I82" s="454">
        <f t="shared" si="0"/>
        <v>12741</v>
      </c>
      <c r="J82" s="454">
        <f>J21-J54+J69+J81</f>
        <v>0</v>
      </c>
      <c r="K82" s="454"/>
      <c r="L82" s="454">
        <f t="shared" si="1"/>
        <v>0</v>
      </c>
    </row>
    <row r="83" spans="1:12" s="35" customFormat="1" ht="24.75" customHeight="1">
      <c r="A83" s="41"/>
      <c r="B83" s="573" t="s">
        <v>90</v>
      </c>
      <c r="C83" s="574"/>
      <c r="D83" s="559"/>
      <c r="E83" s="560"/>
      <c r="F83" s="16"/>
      <c r="G83" s="9">
        <v>3829</v>
      </c>
      <c r="H83" s="454"/>
      <c r="I83" s="454">
        <f t="shared" si="0"/>
        <v>3829</v>
      </c>
      <c r="J83" s="454"/>
      <c r="K83" s="454"/>
      <c r="L83" s="454">
        <f t="shared" si="1"/>
        <v>0</v>
      </c>
    </row>
    <row r="84" spans="1:12" s="35" customFormat="1" ht="24.75" customHeight="1">
      <c r="A84" s="365"/>
      <c r="B84" s="592" t="s">
        <v>91</v>
      </c>
      <c r="C84" s="593"/>
      <c r="D84" s="594"/>
      <c r="E84" s="595"/>
      <c r="F84" s="16"/>
      <c r="G84" s="454">
        <f>SUM(G82:G83)</f>
        <v>16570</v>
      </c>
      <c r="H84" s="454"/>
      <c r="I84" s="454">
        <f t="shared" si="0"/>
        <v>16570</v>
      </c>
      <c r="J84" s="454">
        <f>SUM(J82:J83)</f>
        <v>0</v>
      </c>
      <c r="K84" s="454"/>
      <c r="L84" s="454">
        <f t="shared" si="1"/>
        <v>0</v>
      </c>
    </row>
    <row r="85" spans="1:12" s="35" customFormat="1" ht="12.75">
      <c r="A85" s="253"/>
      <c r="B85" s="254"/>
      <c r="C85" s="254"/>
      <c r="D85" s="254"/>
      <c r="E85" s="254"/>
      <c r="F85" s="254"/>
      <c r="G85" s="255"/>
      <c r="H85" s="255"/>
      <c r="I85" s="255"/>
      <c r="J85" s="255"/>
      <c r="K85" s="255"/>
      <c r="L85" s="255"/>
    </row>
    <row r="86" spans="1:12" s="35" customFormat="1" ht="12.75">
      <c r="A86" s="253"/>
      <c r="B86" s="254"/>
      <c r="C86" s="254"/>
      <c r="D86" s="254"/>
      <c r="E86" s="254"/>
      <c r="F86" s="254"/>
      <c r="G86" s="255"/>
      <c r="H86" s="255"/>
      <c r="I86" s="255"/>
      <c r="J86" s="255"/>
      <c r="K86" s="255"/>
      <c r="L86" s="255"/>
    </row>
    <row r="87" spans="1:12" s="35" customFormat="1" ht="12.75">
      <c r="A87" s="442" t="s">
        <v>57</v>
      </c>
      <c r="B87" s="366"/>
      <c r="C87" s="366"/>
      <c r="D87" s="366"/>
      <c r="E87" s="366"/>
      <c r="F87" s="366"/>
      <c r="G87" s="366"/>
      <c r="H87" s="367"/>
      <c r="I87" s="368"/>
      <c r="J87" s="589" t="s">
        <v>11</v>
      </c>
      <c r="K87" s="589"/>
      <c r="L87" s="589"/>
    </row>
    <row r="88" spans="1:12" s="35" customFormat="1" ht="25.5" customHeight="1">
      <c r="A88" s="555" t="s">
        <v>365</v>
      </c>
      <c r="B88" s="555"/>
      <c r="C88" s="555"/>
      <c r="D88" s="555"/>
      <c r="E88" s="555"/>
      <c r="F88" s="555"/>
      <c r="G88" s="555"/>
      <c r="H88" s="369" t="s">
        <v>393</v>
      </c>
      <c r="I88" s="34"/>
      <c r="J88" s="556" t="s">
        <v>339</v>
      </c>
      <c r="K88" s="556"/>
      <c r="L88" s="556"/>
    </row>
    <row r="89" s="90" customFormat="1" ht="12.75"/>
    <row r="90" s="90" customFormat="1" ht="12.75">
      <c r="F90" s="89"/>
    </row>
    <row r="91" s="90" customFormat="1" ht="12.75">
      <c r="F91" s="89"/>
    </row>
    <row r="92" s="90" customFormat="1" ht="12.75">
      <c r="F92" s="89"/>
    </row>
    <row r="93" s="90" customFormat="1" ht="12.75">
      <c r="F93" s="89"/>
    </row>
    <row r="94" s="90" customFormat="1" ht="12.75">
      <c r="F94" s="89"/>
    </row>
    <row r="95" s="90" customFormat="1" ht="12.75">
      <c r="F95" s="89"/>
    </row>
    <row r="96" s="90" customFormat="1" ht="12.75">
      <c r="F96" s="89"/>
    </row>
    <row r="97" s="90" customFormat="1" ht="12.75">
      <c r="F97" s="89"/>
    </row>
    <row r="98" s="90" customFormat="1" ht="12.75">
      <c r="F98" s="89"/>
    </row>
    <row r="99" s="90" customFormat="1" ht="12.75">
      <c r="F99" s="89"/>
    </row>
    <row r="100" s="90" customFormat="1" ht="12.75">
      <c r="F100" s="89"/>
    </row>
    <row r="101" s="90" customFormat="1" ht="12.75">
      <c r="F101" s="89"/>
    </row>
    <row r="102" s="90" customFormat="1" ht="12.75">
      <c r="F102" s="89"/>
    </row>
    <row r="103" s="90" customFormat="1" ht="12.75">
      <c r="F103" s="89"/>
    </row>
    <row r="104" s="90" customFormat="1" ht="12.75">
      <c r="F104" s="89"/>
    </row>
    <row r="105" s="90" customFormat="1" ht="12.75">
      <c r="F105" s="89"/>
    </row>
    <row r="106" s="90" customFormat="1" ht="12.75">
      <c r="F106" s="89"/>
    </row>
    <row r="107" s="90" customFormat="1" ht="12.75">
      <c r="F107" s="89"/>
    </row>
    <row r="108" s="90" customFormat="1" ht="12.75">
      <c r="F108" s="89"/>
    </row>
    <row r="109" s="90" customFormat="1" ht="12.75">
      <c r="F109" s="89"/>
    </row>
    <row r="110" s="90" customFormat="1" ht="12.75">
      <c r="F110" s="89"/>
    </row>
    <row r="111" s="90" customFormat="1" ht="12.75">
      <c r="F111" s="89"/>
    </row>
    <row r="112" s="90" customFormat="1" ht="12.75">
      <c r="F112" s="89"/>
    </row>
  </sheetData>
  <sheetProtection/>
  <mergeCells count="44">
    <mergeCell ref="J87:L87"/>
    <mergeCell ref="F18:F19"/>
    <mergeCell ref="B84:E84"/>
    <mergeCell ref="B21:E21"/>
    <mergeCell ref="D26:E26"/>
    <mergeCell ref="B18:E19"/>
    <mergeCell ref="B20:E20"/>
    <mergeCell ref="B82:E82"/>
    <mergeCell ref="B83:E83"/>
    <mergeCell ref="B69:E69"/>
    <mergeCell ref="J18:L18"/>
    <mergeCell ref="B66:E66"/>
    <mergeCell ref="D76:E76"/>
    <mergeCell ref="C62:E62"/>
    <mergeCell ref="B73:E73"/>
    <mergeCell ref="C39:E39"/>
    <mergeCell ref="G12:I12"/>
    <mergeCell ref="G13:I13"/>
    <mergeCell ref="A4:L5"/>
    <mergeCell ref="E7:L7"/>
    <mergeCell ref="E8:L8"/>
    <mergeCell ref="E9:L9"/>
    <mergeCell ref="E6:L6"/>
    <mergeCell ref="A11:F11"/>
    <mergeCell ref="F17:L17"/>
    <mergeCell ref="B54:E54"/>
    <mergeCell ref="B72:E72"/>
    <mergeCell ref="B68:E68"/>
    <mergeCell ref="B55:E55"/>
    <mergeCell ref="B57:E57"/>
    <mergeCell ref="C58:E58"/>
    <mergeCell ref="B65:E65"/>
    <mergeCell ref="C64:E64"/>
    <mergeCell ref="G18:I18"/>
    <mergeCell ref="A88:G88"/>
    <mergeCell ref="J88:L88"/>
    <mergeCell ref="B67:E67"/>
    <mergeCell ref="A18:A19"/>
    <mergeCell ref="B81:E81"/>
    <mergeCell ref="C63:E63"/>
    <mergeCell ref="B78:E78"/>
    <mergeCell ref="C37:E37"/>
    <mergeCell ref="C59:E59"/>
    <mergeCell ref="B56:E56"/>
  </mergeCells>
  <printOptions/>
  <pageMargins left="0.8267716535433072" right="0.2362204724409449" top="0.7480314960629921" bottom="0.5511811023622047" header="0.31496062992125984" footer="0.31496062992125984"/>
  <pageSetup horizontalDpi="600" verticalDpi="600" orientation="portrait" paperSize="9" scale="88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SheetLayoutView="100" zoomScalePageLayoutView="0" workbookViewId="0" topLeftCell="A33">
      <selection activeCell="Q9" sqref="Q9"/>
    </sheetView>
  </sheetViews>
  <sheetFormatPr defaultColWidth="9.140625" defaultRowHeight="12.75"/>
  <cols>
    <col min="1" max="1" width="6.28125" style="98" customWidth="1"/>
    <col min="2" max="2" width="30.421875" style="98" customWidth="1"/>
    <col min="3" max="3" width="13.421875" style="98" customWidth="1"/>
    <col min="4" max="4" width="10.421875" style="98" customWidth="1"/>
    <col min="5" max="5" width="15.28125" style="98" customWidth="1"/>
    <col min="6" max="6" width="15.421875" style="98" customWidth="1"/>
    <col min="7" max="7" width="9.140625" style="98" customWidth="1"/>
    <col min="8" max="8" width="12.140625" style="98" bestFit="1" customWidth="1"/>
    <col min="9" max="9" width="11.421875" style="98" customWidth="1"/>
    <col min="10" max="16384" width="9.140625" style="98" customWidth="1"/>
  </cols>
  <sheetData>
    <row r="1" spans="1:10" ht="12.75">
      <c r="A1" s="112"/>
      <c r="B1" s="112"/>
      <c r="C1" s="112"/>
      <c r="D1" s="112"/>
      <c r="E1" s="112"/>
      <c r="F1" s="112"/>
      <c r="G1" s="112"/>
      <c r="H1" s="112" t="s">
        <v>449</v>
      </c>
      <c r="I1" s="112"/>
      <c r="J1" s="112"/>
    </row>
    <row r="2" spans="1:10" ht="12.75">
      <c r="A2" s="112"/>
      <c r="B2" s="112"/>
      <c r="C2" s="112"/>
      <c r="D2" s="112"/>
      <c r="E2" s="112"/>
      <c r="F2" s="112"/>
      <c r="G2" s="112"/>
      <c r="H2" s="112" t="s">
        <v>311</v>
      </c>
      <c r="I2" s="112"/>
      <c r="J2" s="112"/>
    </row>
    <row r="3" spans="1:10" ht="15.75" customHeight="1">
      <c r="A3" s="620" t="s">
        <v>659</v>
      </c>
      <c r="B3" s="621"/>
      <c r="C3" s="621"/>
      <c r="D3" s="621"/>
      <c r="E3" s="621"/>
      <c r="F3" s="621"/>
      <c r="G3" s="621"/>
      <c r="H3" s="621"/>
      <c r="I3" s="621"/>
      <c r="J3" s="621"/>
    </row>
    <row r="4" spans="1:10" s="104" customFormat="1" ht="12.75" customHeight="1">
      <c r="A4" s="612" t="s">
        <v>620</v>
      </c>
      <c r="B4" s="612"/>
      <c r="C4" s="612"/>
      <c r="D4" s="612"/>
      <c r="E4" s="612"/>
      <c r="F4" s="612"/>
      <c r="G4" s="612"/>
      <c r="H4" s="612"/>
      <c r="I4" s="612"/>
      <c r="J4" s="612"/>
    </row>
    <row r="5" spans="1:10" s="104" customFormat="1" ht="12.75" customHeight="1">
      <c r="A5" s="611" t="s">
        <v>313</v>
      </c>
      <c r="B5" s="611"/>
      <c r="C5" s="611"/>
      <c r="D5" s="611"/>
      <c r="E5" s="611"/>
      <c r="F5" s="611"/>
      <c r="G5" s="611"/>
      <c r="H5" s="611"/>
      <c r="I5" s="611"/>
      <c r="J5" s="611"/>
    </row>
    <row r="6" spans="1:10" ht="12.75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2.75">
      <c r="A7" s="551" t="s">
        <v>448</v>
      </c>
      <c r="B7" s="554"/>
      <c r="C7" s="554"/>
      <c r="D7" s="554"/>
      <c r="E7" s="554"/>
      <c r="F7" s="554"/>
      <c r="G7" s="554"/>
      <c r="H7" s="554"/>
      <c r="I7" s="554"/>
      <c r="J7" s="554"/>
    </row>
    <row r="8" spans="1:10" ht="12.75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ht="47.25" customHeight="1">
      <c r="A9" s="623" t="s">
        <v>92</v>
      </c>
      <c r="B9" s="613" t="s">
        <v>151</v>
      </c>
      <c r="C9" s="613" t="s">
        <v>124</v>
      </c>
      <c r="D9" s="613" t="s">
        <v>125</v>
      </c>
      <c r="E9" s="613" t="s">
        <v>315</v>
      </c>
      <c r="F9" s="613"/>
      <c r="G9" s="613" t="s">
        <v>447</v>
      </c>
      <c r="H9" s="613"/>
      <c r="I9" s="613" t="s">
        <v>318</v>
      </c>
      <c r="J9" s="613" t="s">
        <v>180</v>
      </c>
    </row>
    <row r="10" spans="1:10" ht="39">
      <c r="A10" s="624"/>
      <c r="B10" s="613"/>
      <c r="C10" s="613"/>
      <c r="D10" s="613"/>
      <c r="E10" s="75" t="s">
        <v>446</v>
      </c>
      <c r="F10" s="75" t="s">
        <v>209</v>
      </c>
      <c r="G10" s="75" t="s">
        <v>210</v>
      </c>
      <c r="H10" s="75" t="s">
        <v>56</v>
      </c>
      <c r="I10" s="613"/>
      <c r="J10" s="613"/>
    </row>
    <row r="11" spans="1:10" ht="12.75">
      <c r="A11" s="78">
        <v>1</v>
      </c>
      <c r="B11" s="77">
        <v>2</v>
      </c>
      <c r="C11" s="77">
        <v>3</v>
      </c>
      <c r="D11" s="77">
        <v>4</v>
      </c>
      <c r="E11" s="77">
        <v>5</v>
      </c>
      <c r="F11" s="77">
        <v>6</v>
      </c>
      <c r="G11" s="77">
        <v>7</v>
      </c>
      <c r="H11" s="78">
        <v>8</v>
      </c>
      <c r="I11" s="77">
        <v>9</v>
      </c>
      <c r="J11" s="77">
        <v>10</v>
      </c>
    </row>
    <row r="12" spans="1:10" s="144" customFormat="1" ht="23.25">
      <c r="A12" s="375" t="s">
        <v>181</v>
      </c>
      <c r="B12" s="376" t="s">
        <v>273</v>
      </c>
      <c r="C12" s="375"/>
      <c r="D12" s="375">
        <v>4406</v>
      </c>
      <c r="E12" s="375"/>
      <c r="F12" s="375"/>
      <c r="G12" s="375"/>
      <c r="H12" s="375"/>
      <c r="I12" s="375"/>
      <c r="J12" s="478">
        <f>SUM(C12:I12)</f>
        <v>4406</v>
      </c>
    </row>
    <row r="13" spans="1:10" s="144" customFormat="1" ht="24">
      <c r="A13" s="373" t="s">
        <v>182</v>
      </c>
      <c r="B13" s="377" t="s">
        <v>661</v>
      </c>
      <c r="C13" s="477">
        <f>SUM(C14:C15)</f>
        <v>0</v>
      </c>
      <c r="D13" s="477">
        <f aca="true" t="shared" si="0" ref="D13:J13">SUM(D14:D15)</f>
        <v>157055</v>
      </c>
      <c r="E13" s="477">
        <f t="shared" si="0"/>
        <v>0</v>
      </c>
      <c r="F13" s="477">
        <f t="shared" si="0"/>
        <v>0</v>
      </c>
      <c r="G13" s="477">
        <f t="shared" si="0"/>
        <v>0</v>
      </c>
      <c r="H13" s="477">
        <f t="shared" si="0"/>
        <v>0</v>
      </c>
      <c r="I13" s="477">
        <f t="shared" si="0"/>
        <v>0</v>
      </c>
      <c r="J13" s="477">
        <f t="shared" si="0"/>
        <v>157055</v>
      </c>
    </row>
    <row r="14" spans="1:10" s="144" customFormat="1" ht="12.75">
      <c r="A14" s="373" t="s">
        <v>253</v>
      </c>
      <c r="B14" s="378" t="s">
        <v>445</v>
      </c>
      <c r="C14" s="373"/>
      <c r="D14" s="373">
        <v>157055</v>
      </c>
      <c r="E14" s="373"/>
      <c r="F14" s="373"/>
      <c r="G14" s="373"/>
      <c r="H14" s="373"/>
      <c r="I14" s="373"/>
      <c r="J14" s="479">
        <f aca="true" t="shared" si="1" ref="J14:J32">SUM(C14:I14)</f>
        <v>157055</v>
      </c>
    </row>
    <row r="15" spans="1:10" s="144" customFormat="1" ht="24">
      <c r="A15" s="373" t="s">
        <v>259</v>
      </c>
      <c r="B15" s="378" t="s">
        <v>444</v>
      </c>
      <c r="C15" s="373"/>
      <c r="D15" s="373"/>
      <c r="E15" s="373"/>
      <c r="F15" s="373"/>
      <c r="G15" s="373"/>
      <c r="H15" s="373"/>
      <c r="I15" s="373"/>
      <c r="J15" s="479">
        <f t="shared" si="1"/>
        <v>0</v>
      </c>
    </row>
    <row r="16" spans="1:10" s="144" customFormat="1" ht="24">
      <c r="A16" s="373" t="s">
        <v>183</v>
      </c>
      <c r="B16" s="377" t="s">
        <v>443</v>
      </c>
      <c r="C16" s="477">
        <f>SUM(C17:C20)</f>
        <v>0</v>
      </c>
      <c r="D16" s="477">
        <f aca="true" t="shared" si="2" ref="D16:J16">SUM(D17:D20)</f>
        <v>157285</v>
      </c>
      <c r="E16" s="477">
        <f t="shared" si="2"/>
        <v>0</v>
      </c>
      <c r="F16" s="477">
        <f t="shared" si="2"/>
        <v>0</v>
      </c>
      <c r="G16" s="477">
        <f t="shared" si="2"/>
        <v>0</v>
      </c>
      <c r="H16" s="477">
        <f t="shared" si="2"/>
        <v>0</v>
      </c>
      <c r="I16" s="477">
        <f t="shared" si="2"/>
        <v>0</v>
      </c>
      <c r="J16" s="477">
        <f t="shared" si="2"/>
        <v>157285</v>
      </c>
    </row>
    <row r="17" spans="1:10" s="144" customFormat="1" ht="12.75">
      <c r="A17" s="373" t="s">
        <v>254</v>
      </c>
      <c r="B17" s="378" t="s">
        <v>441</v>
      </c>
      <c r="C17" s="375"/>
      <c r="D17" s="375"/>
      <c r="E17" s="375"/>
      <c r="F17" s="375"/>
      <c r="G17" s="375"/>
      <c r="H17" s="375"/>
      <c r="I17" s="375"/>
      <c r="J17" s="479">
        <f t="shared" si="1"/>
        <v>0</v>
      </c>
    </row>
    <row r="18" spans="1:10" s="144" customFormat="1" ht="12.75">
      <c r="A18" s="373" t="s">
        <v>255</v>
      </c>
      <c r="B18" s="378" t="s">
        <v>440</v>
      </c>
      <c r="C18" s="375"/>
      <c r="D18" s="375"/>
      <c r="E18" s="375"/>
      <c r="F18" s="375"/>
      <c r="G18" s="375"/>
      <c r="H18" s="375"/>
      <c r="I18" s="375"/>
      <c r="J18" s="479">
        <f t="shared" si="1"/>
        <v>0</v>
      </c>
    </row>
    <row r="19" spans="1:10" s="144" customFormat="1" ht="12.75">
      <c r="A19" s="373" t="s">
        <v>256</v>
      </c>
      <c r="B19" s="378" t="s">
        <v>439</v>
      </c>
      <c r="C19" s="375"/>
      <c r="D19" s="373">
        <v>157285</v>
      </c>
      <c r="E19" s="375"/>
      <c r="F19" s="375"/>
      <c r="G19" s="375"/>
      <c r="H19" s="375"/>
      <c r="I19" s="375"/>
      <c r="J19" s="479">
        <f t="shared" si="1"/>
        <v>157285</v>
      </c>
    </row>
    <row r="20" spans="1:10" s="144" customFormat="1" ht="12.75">
      <c r="A20" s="373" t="s">
        <v>261</v>
      </c>
      <c r="B20" s="378" t="s">
        <v>438</v>
      </c>
      <c r="C20" s="375"/>
      <c r="D20" s="375"/>
      <c r="E20" s="375"/>
      <c r="F20" s="375"/>
      <c r="G20" s="375"/>
      <c r="H20" s="375"/>
      <c r="I20" s="375"/>
      <c r="J20" s="479">
        <f t="shared" si="1"/>
        <v>0</v>
      </c>
    </row>
    <row r="21" spans="1:10" s="144" customFormat="1" ht="12.75">
      <c r="A21" s="373" t="s">
        <v>184</v>
      </c>
      <c r="B21" s="377" t="s">
        <v>274</v>
      </c>
      <c r="C21" s="375"/>
      <c r="D21" s="375"/>
      <c r="E21" s="375"/>
      <c r="F21" s="375"/>
      <c r="G21" s="375"/>
      <c r="H21" s="375"/>
      <c r="I21" s="375"/>
      <c r="J21" s="479">
        <f t="shared" si="1"/>
        <v>0</v>
      </c>
    </row>
    <row r="22" spans="1:10" s="144" customFormat="1" ht="24" customHeight="1">
      <c r="A22" s="375" t="s">
        <v>185</v>
      </c>
      <c r="B22" s="379" t="s">
        <v>662</v>
      </c>
      <c r="C22" s="480">
        <f>C12+C13-C16+C21</f>
        <v>0</v>
      </c>
      <c r="D22" s="480">
        <f aca="true" t="shared" si="3" ref="D22:J22">D12+D13-D16+D21</f>
        <v>4176</v>
      </c>
      <c r="E22" s="480">
        <f t="shared" si="3"/>
        <v>0</v>
      </c>
      <c r="F22" s="480">
        <f t="shared" si="3"/>
        <v>0</v>
      </c>
      <c r="G22" s="480">
        <f t="shared" si="3"/>
        <v>0</v>
      </c>
      <c r="H22" s="480">
        <f t="shared" si="3"/>
        <v>0</v>
      </c>
      <c r="I22" s="480">
        <f t="shared" si="3"/>
        <v>0</v>
      </c>
      <c r="J22" s="480">
        <f t="shared" si="3"/>
        <v>4176</v>
      </c>
    </row>
    <row r="23" spans="1:10" s="144" customFormat="1" ht="24">
      <c r="A23" s="373" t="s">
        <v>386</v>
      </c>
      <c r="B23" s="374" t="s">
        <v>442</v>
      </c>
      <c r="C23" s="375"/>
      <c r="D23" s="375"/>
      <c r="E23" s="375"/>
      <c r="F23" s="375"/>
      <c r="G23" s="375"/>
      <c r="H23" s="375"/>
      <c r="I23" s="375"/>
      <c r="J23" s="479">
        <f t="shared" si="1"/>
        <v>0</v>
      </c>
    </row>
    <row r="24" spans="1:10" s="144" customFormat="1" ht="36">
      <c r="A24" s="373" t="s">
        <v>385</v>
      </c>
      <c r="B24" s="374" t="s">
        <v>660</v>
      </c>
      <c r="C24" s="375"/>
      <c r="D24" s="375"/>
      <c r="E24" s="375"/>
      <c r="F24" s="375"/>
      <c r="G24" s="375"/>
      <c r="H24" s="375"/>
      <c r="I24" s="375"/>
      <c r="J24" s="479">
        <f t="shared" si="1"/>
        <v>0</v>
      </c>
    </row>
    <row r="25" spans="1:10" s="144" customFormat="1" ht="24">
      <c r="A25" s="373" t="s">
        <v>383</v>
      </c>
      <c r="B25" s="380" t="s">
        <v>663</v>
      </c>
      <c r="C25" s="375"/>
      <c r="D25" s="375"/>
      <c r="E25" s="375"/>
      <c r="F25" s="375"/>
      <c r="G25" s="375"/>
      <c r="H25" s="375"/>
      <c r="I25" s="375"/>
      <c r="J25" s="479">
        <f t="shared" si="1"/>
        <v>0</v>
      </c>
    </row>
    <row r="26" spans="1:10" s="144" customFormat="1" ht="24">
      <c r="A26" s="373" t="s">
        <v>382</v>
      </c>
      <c r="B26" s="380" t="s">
        <v>664</v>
      </c>
      <c r="C26" s="375"/>
      <c r="D26" s="375"/>
      <c r="E26" s="375"/>
      <c r="F26" s="375"/>
      <c r="G26" s="375"/>
      <c r="H26" s="375"/>
      <c r="I26" s="375"/>
      <c r="J26" s="479">
        <f t="shared" si="1"/>
        <v>0</v>
      </c>
    </row>
    <row r="27" spans="1:10" s="144" customFormat="1" ht="36">
      <c r="A27" s="373" t="s">
        <v>381</v>
      </c>
      <c r="B27" s="380" t="s">
        <v>665</v>
      </c>
      <c r="C27" s="478">
        <f>SUM(C28:C31)</f>
        <v>0</v>
      </c>
      <c r="D27" s="478">
        <f aca="true" t="shared" si="4" ref="D27:J27">SUM(D28:D31)</f>
        <v>0</v>
      </c>
      <c r="E27" s="478">
        <f t="shared" si="4"/>
        <v>0</v>
      </c>
      <c r="F27" s="478">
        <f t="shared" si="4"/>
        <v>0</v>
      </c>
      <c r="G27" s="478">
        <f t="shared" si="4"/>
        <v>0</v>
      </c>
      <c r="H27" s="478">
        <f t="shared" si="4"/>
        <v>0</v>
      </c>
      <c r="I27" s="478">
        <f t="shared" si="4"/>
        <v>0</v>
      </c>
      <c r="J27" s="478">
        <f t="shared" si="4"/>
        <v>0</v>
      </c>
    </row>
    <row r="28" spans="1:10" s="144" customFormat="1" ht="12.75">
      <c r="A28" s="373" t="s">
        <v>666</v>
      </c>
      <c r="B28" s="381" t="s">
        <v>441</v>
      </c>
      <c r="C28" s="375"/>
      <c r="D28" s="375"/>
      <c r="E28" s="375"/>
      <c r="F28" s="375"/>
      <c r="G28" s="375"/>
      <c r="H28" s="375"/>
      <c r="I28" s="375"/>
      <c r="J28" s="479">
        <f t="shared" si="1"/>
        <v>0</v>
      </c>
    </row>
    <row r="29" spans="1:10" s="144" customFormat="1" ht="12.75">
      <c r="A29" s="373" t="s">
        <v>667</v>
      </c>
      <c r="B29" s="381" t="s">
        <v>440</v>
      </c>
      <c r="C29" s="375"/>
      <c r="D29" s="375"/>
      <c r="E29" s="375"/>
      <c r="F29" s="375"/>
      <c r="G29" s="375"/>
      <c r="H29" s="375"/>
      <c r="I29" s="375"/>
      <c r="J29" s="479">
        <f t="shared" si="1"/>
        <v>0</v>
      </c>
    </row>
    <row r="30" spans="1:10" s="144" customFormat="1" ht="12.75">
      <c r="A30" s="373" t="s">
        <v>668</v>
      </c>
      <c r="B30" s="381" t="s">
        <v>439</v>
      </c>
      <c r="C30" s="375"/>
      <c r="D30" s="375"/>
      <c r="E30" s="375"/>
      <c r="F30" s="375"/>
      <c r="G30" s="375"/>
      <c r="H30" s="375"/>
      <c r="I30" s="375"/>
      <c r="J30" s="479">
        <f t="shared" si="1"/>
        <v>0</v>
      </c>
    </row>
    <row r="31" spans="1:10" s="144" customFormat="1" ht="12.75">
      <c r="A31" s="373" t="s">
        <v>669</v>
      </c>
      <c r="B31" s="381" t="s">
        <v>438</v>
      </c>
      <c r="C31" s="375"/>
      <c r="D31" s="375"/>
      <c r="E31" s="375"/>
      <c r="F31" s="375"/>
      <c r="G31" s="375"/>
      <c r="H31" s="375"/>
      <c r="I31" s="375"/>
      <c r="J31" s="479">
        <f t="shared" si="1"/>
        <v>0</v>
      </c>
    </row>
    <row r="32" spans="1:10" s="144" customFormat="1" ht="12.75">
      <c r="A32" s="373" t="s">
        <v>379</v>
      </c>
      <c r="B32" s="380" t="s">
        <v>437</v>
      </c>
      <c r="C32" s="375"/>
      <c r="D32" s="375"/>
      <c r="E32" s="375"/>
      <c r="F32" s="375"/>
      <c r="G32" s="375"/>
      <c r="H32" s="375"/>
      <c r="I32" s="375"/>
      <c r="J32" s="479">
        <f t="shared" si="1"/>
        <v>0</v>
      </c>
    </row>
    <row r="33" spans="1:10" s="144" customFormat="1" ht="27.75" customHeight="1">
      <c r="A33" s="375" t="s">
        <v>377</v>
      </c>
      <c r="B33" s="382" t="s">
        <v>670</v>
      </c>
      <c r="C33" s="478">
        <f>C23+C24+C25-C26-C27+C32</f>
        <v>0</v>
      </c>
      <c r="D33" s="478">
        <f aca="true" t="shared" si="5" ref="D33:I33">D23+D24+D25-D26-D27+D32</f>
        <v>0</v>
      </c>
      <c r="E33" s="478">
        <f t="shared" si="5"/>
        <v>0</v>
      </c>
      <c r="F33" s="478">
        <f t="shared" si="5"/>
        <v>0</v>
      </c>
      <c r="G33" s="478">
        <f t="shared" si="5"/>
        <v>0</v>
      </c>
      <c r="H33" s="478">
        <f t="shared" si="5"/>
        <v>0</v>
      </c>
      <c r="I33" s="478">
        <f t="shared" si="5"/>
        <v>0</v>
      </c>
      <c r="J33" s="478">
        <f>J23+J24+J25-J26-J27+J32</f>
        <v>0</v>
      </c>
    </row>
    <row r="34" spans="1:10" s="144" customFormat="1" ht="22.5">
      <c r="A34" s="375" t="s">
        <v>375</v>
      </c>
      <c r="B34" s="382" t="s">
        <v>671</v>
      </c>
      <c r="C34" s="478">
        <f>C22-C33</f>
        <v>0</v>
      </c>
      <c r="D34" s="478">
        <f aca="true" t="shared" si="6" ref="D34:J34">D22-D33</f>
        <v>4176</v>
      </c>
      <c r="E34" s="478">
        <f t="shared" si="6"/>
        <v>0</v>
      </c>
      <c r="F34" s="478">
        <f t="shared" si="6"/>
        <v>0</v>
      </c>
      <c r="G34" s="478">
        <f t="shared" si="6"/>
        <v>0</v>
      </c>
      <c r="H34" s="478">
        <f t="shared" si="6"/>
        <v>0</v>
      </c>
      <c r="I34" s="478">
        <f t="shared" si="6"/>
        <v>0</v>
      </c>
      <c r="J34" s="478">
        <f t="shared" si="6"/>
        <v>4176</v>
      </c>
    </row>
    <row r="35" spans="1:10" s="144" customFormat="1" ht="22.5">
      <c r="A35" s="375" t="s">
        <v>373</v>
      </c>
      <c r="B35" s="382" t="s">
        <v>436</v>
      </c>
      <c r="C35" s="478">
        <f>C12-C23</f>
        <v>0</v>
      </c>
      <c r="D35" s="478">
        <f aca="true" t="shared" si="7" ref="D35:J35">D12-D23</f>
        <v>4406</v>
      </c>
      <c r="E35" s="478">
        <f t="shared" si="7"/>
        <v>0</v>
      </c>
      <c r="F35" s="478">
        <f t="shared" si="7"/>
        <v>0</v>
      </c>
      <c r="G35" s="478">
        <f t="shared" si="7"/>
        <v>0</v>
      </c>
      <c r="H35" s="478">
        <f t="shared" si="7"/>
        <v>0</v>
      </c>
      <c r="I35" s="478">
        <f t="shared" si="7"/>
        <v>0</v>
      </c>
      <c r="J35" s="478">
        <f t="shared" si="7"/>
        <v>4406</v>
      </c>
    </row>
    <row r="36" spans="1:10" s="144" customFormat="1" ht="15" customHeight="1">
      <c r="A36" s="383"/>
      <c r="B36" s="383"/>
      <c r="C36" s="14"/>
      <c r="D36" s="14"/>
      <c r="E36" s="384"/>
      <c r="F36" s="14"/>
      <c r="G36" s="14"/>
      <c r="H36" s="14"/>
      <c r="I36" s="14"/>
      <c r="J36" s="14"/>
    </row>
    <row r="37" spans="1:10" s="144" customFormat="1" ht="12.75" customHeight="1">
      <c r="A37" s="622" t="s">
        <v>672</v>
      </c>
      <c r="B37" s="622"/>
      <c r="C37" s="622"/>
      <c r="D37" s="622"/>
      <c r="E37" s="622"/>
      <c r="F37" s="622"/>
      <c r="G37" s="622"/>
      <c r="H37" s="14"/>
      <c r="I37" s="14"/>
      <c r="J37" s="14"/>
    </row>
    <row r="39" spans="1:6" s="105" customFormat="1" ht="12.75">
      <c r="A39" s="105" t="s">
        <v>609</v>
      </c>
      <c r="C39" s="135" t="s">
        <v>244</v>
      </c>
      <c r="D39" s="135"/>
      <c r="E39" s="135"/>
      <c r="F39" s="134"/>
    </row>
    <row r="40" spans="3:6" s="105" customFormat="1" ht="12.75">
      <c r="C40" s="134" t="s">
        <v>613</v>
      </c>
      <c r="E40" s="134"/>
      <c r="F40" s="134"/>
    </row>
  </sheetData>
  <sheetProtection/>
  <mergeCells count="13">
    <mergeCell ref="B9:B10"/>
    <mergeCell ref="C9:C10"/>
    <mergeCell ref="D9:D10"/>
    <mergeCell ref="A3:J3"/>
    <mergeCell ref="A7:J7"/>
    <mergeCell ref="G9:H9"/>
    <mergeCell ref="A37:G37"/>
    <mergeCell ref="J9:J10"/>
    <mergeCell ref="A4:J4"/>
    <mergeCell ref="A5:J5"/>
    <mergeCell ref="E9:F9"/>
    <mergeCell ref="I9:I10"/>
    <mergeCell ref="A9:A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SheetLayoutView="100" zoomScalePageLayoutView="0" workbookViewId="0" topLeftCell="A3">
      <selection activeCell="G21" sqref="G21"/>
    </sheetView>
  </sheetViews>
  <sheetFormatPr defaultColWidth="9.140625" defaultRowHeight="12.75"/>
  <cols>
    <col min="1" max="1" width="5.57421875" style="105" customWidth="1"/>
    <col min="2" max="2" width="1.8515625" style="105" customWidth="1"/>
    <col min="3" max="3" width="52.00390625" style="105" customWidth="1"/>
    <col min="4" max="5" width="15.7109375" style="105" customWidth="1"/>
    <col min="6" max="16384" width="9.140625" style="105" customWidth="1"/>
  </cols>
  <sheetData>
    <row r="1" spans="1:5" ht="12.75">
      <c r="A1" s="88"/>
      <c r="B1" s="88"/>
      <c r="C1" s="88"/>
      <c r="E1" s="108" t="s">
        <v>450</v>
      </c>
    </row>
    <row r="2" spans="1:5" ht="12.75">
      <c r="A2" s="88"/>
      <c r="B2" s="88"/>
      <c r="C2" s="107"/>
      <c r="D2" s="113" t="s">
        <v>451</v>
      </c>
      <c r="E2" s="113"/>
    </row>
    <row r="3" spans="1:5" s="371" customFormat="1" ht="33" customHeight="1">
      <c r="A3" s="495" t="s">
        <v>673</v>
      </c>
      <c r="B3" s="495"/>
      <c r="C3" s="495"/>
      <c r="D3" s="495"/>
      <c r="E3" s="495"/>
    </row>
    <row r="4" spans="1:5" s="104" customFormat="1" ht="12.75" customHeight="1">
      <c r="A4" s="619" t="s">
        <v>620</v>
      </c>
      <c r="B4" s="619"/>
      <c r="C4" s="619"/>
      <c r="D4" s="619"/>
      <c r="E4" s="619"/>
    </row>
    <row r="5" spans="1:5" s="104" customFormat="1" ht="12.75" customHeight="1">
      <c r="A5" s="584" t="s">
        <v>313</v>
      </c>
      <c r="B5" s="584"/>
      <c r="C5" s="584"/>
      <c r="D5" s="584"/>
      <c r="E5" s="584"/>
    </row>
    <row r="6" spans="1:5" ht="12.75" customHeight="1">
      <c r="A6" s="99"/>
      <c r="B6" s="99"/>
      <c r="C6" s="99"/>
      <c r="D6" s="99"/>
      <c r="E6" s="99"/>
    </row>
    <row r="7" spans="1:5" ht="15" customHeight="1">
      <c r="A7" s="583" t="s">
        <v>452</v>
      </c>
      <c r="B7" s="583"/>
      <c r="C7" s="583"/>
      <c r="D7" s="583"/>
      <c r="E7" s="583"/>
    </row>
    <row r="8" spans="1:5" ht="12.75">
      <c r="A8" s="88"/>
      <c r="B8" s="88"/>
      <c r="C8" s="88"/>
      <c r="D8" s="88"/>
      <c r="E8" s="88"/>
    </row>
    <row r="9" spans="1:5" ht="38.25" customHeight="1">
      <c r="A9" s="73" t="s">
        <v>92</v>
      </c>
      <c r="B9" s="613" t="s">
        <v>272</v>
      </c>
      <c r="C9" s="614"/>
      <c r="D9" s="73" t="s">
        <v>290</v>
      </c>
      <c r="E9" s="73" t="s">
        <v>291</v>
      </c>
    </row>
    <row r="10" spans="1:5" ht="12.75">
      <c r="A10" s="106">
        <v>1</v>
      </c>
      <c r="B10" s="615">
        <v>2</v>
      </c>
      <c r="C10" s="616"/>
      <c r="D10" s="106">
        <v>3</v>
      </c>
      <c r="E10" s="106">
        <v>4</v>
      </c>
    </row>
    <row r="11" spans="1:5" ht="15" customHeight="1">
      <c r="A11" s="73" t="s">
        <v>181</v>
      </c>
      <c r="B11" s="628" t="s">
        <v>230</v>
      </c>
      <c r="C11" s="629"/>
      <c r="D11" s="250">
        <f>SUM(D12:D18)</f>
        <v>149586</v>
      </c>
      <c r="E11" s="250">
        <f>SUM(E12:E18)</f>
        <v>151340</v>
      </c>
    </row>
    <row r="12" spans="1:5" ht="15" customHeight="1">
      <c r="A12" s="75" t="s">
        <v>250</v>
      </c>
      <c r="B12" s="97"/>
      <c r="C12" s="114" t="s">
        <v>453</v>
      </c>
      <c r="D12" s="115"/>
      <c r="E12" s="74"/>
    </row>
    <row r="13" spans="1:5" ht="15" customHeight="1">
      <c r="A13" s="75" t="s">
        <v>251</v>
      </c>
      <c r="B13" s="97"/>
      <c r="C13" s="114" t="s">
        <v>454</v>
      </c>
      <c r="D13" s="115"/>
      <c r="E13" s="74"/>
    </row>
    <row r="14" spans="1:5" ht="15" customHeight="1">
      <c r="A14" s="75" t="s">
        <v>252</v>
      </c>
      <c r="B14" s="96"/>
      <c r="C14" s="114" t="s">
        <v>455</v>
      </c>
      <c r="D14" s="115"/>
      <c r="E14" s="74"/>
    </row>
    <row r="15" spans="1:5" ht="15" customHeight="1">
      <c r="A15" s="116" t="s">
        <v>263</v>
      </c>
      <c r="B15" s="204"/>
      <c r="C15" s="117" t="s">
        <v>456</v>
      </c>
      <c r="D15" s="115"/>
      <c r="E15" s="74"/>
    </row>
    <row r="16" spans="1:5" ht="30.75" customHeight="1">
      <c r="A16" s="118" t="s">
        <v>269</v>
      </c>
      <c r="B16" s="204"/>
      <c r="C16" s="114" t="s">
        <v>674</v>
      </c>
      <c r="D16" s="115"/>
      <c r="E16" s="74"/>
    </row>
    <row r="17" spans="1:5" ht="15" customHeight="1">
      <c r="A17" s="118" t="s">
        <v>270</v>
      </c>
      <c r="B17" s="204"/>
      <c r="C17" s="114" t="s">
        <v>457</v>
      </c>
      <c r="D17" s="115">
        <v>149586</v>
      </c>
      <c r="E17" s="74">
        <v>151340</v>
      </c>
    </row>
    <row r="18" spans="1:5" ht="15" customHeight="1">
      <c r="A18" s="116" t="s">
        <v>458</v>
      </c>
      <c r="B18" s="204"/>
      <c r="C18" s="114" t="s">
        <v>459</v>
      </c>
      <c r="D18" s="115"/>
      <c r="E18" s="74"/>
    </row>
    <row r="19" spans="1:5" ht="15" customHeight="1">
      <c r="A19" s="73">
        <v>2</v>
      </c>
      <c r="B19" s="617" t="s">
        <v>358</v>
      </c>
      <c r="C19" s="618"/>
      <c r="D19" s="250">
        <f>SUM(D20:D24)</f>
        <v>12462</v>
      </c>
      <c r="E19" s="250">
        <f>SUM(E20:E24)</f>
        <v>0</v>
      </c>
    </row>
    <row r="20" spans="1:5" ht="15" customHeight="1">
      <c r="A20" s="75" t="s">
        <v>253</v>
      </c>
      <c r="B20" s="119"/>
      <c r="C20" s="117" t="s">
        <v>460</v>
      </c>
      <c r="D20" s="75"/>
      <c r="E20" s="74"/>
    </row>
    <row r="21" spans="1:5" ht="30" customHeight="1">
      <c r="A21" s="75" t="s">
        <v>259</v>
      </c>
      <c r="B21" s="119"/>
      <c r="C21" s="385" t="s">
        <v>674</v>
      </c>
      <c r="D21" s="75"/>
      <c r="E21" s="74"/>
    </row>
    <row r="22" spans="1:5" ht="15" customHeight="1">
      <c r="A22" s="75" t="s">
        <v>260</v>
      </c>
      <c r="B22" s="96"/>
      <c r="C22" s="120" t="s">
        <v>461</v>
      </c>
      <c r="D22" s="75"/>
      <c r="E22" s="74"/>
    </row>
    <row r="23" spans="1:5" ht="15" customHeight="1">
      <c r="A23" s="75" t="s">
        <v>271</v>
      </c>
      <c r="B23" s="96"/>
      <c r="C23" s="120" t="s">
        <v>462</v>
      </c>
      <c r="D23" s="75"/>
      <c r="E23" s="74"/>
    </row>
    <row r="24" spans="1:5" ht="15" customHeight="1">
      <c r="A24" s="75" t="s">
        <v>435</v>
      </c>
      <c r="B24" s="95"/>
      <c r="C24" s="120" t="s">
        <v>459</v>
      </c>
      <c r="D24" s="75">
        <v>12462</v>
      </c>
      <c r="E24" s="74"/>
    </row>
    <row r="25" spans="1:5" s="389" customFormat="1" ht="12.75" customHeight="1">
      <c r="A25" s="386" t="s">
        <v>658</v>
      </c>
      <c r="B25" s="387"/>
      <c r="C25" s="387"/>
      <c r="D25" s="388"/>
      <c r="E25" s="388"/>
    </row>
    <row r="26" spans="1:5" s="389" customFormat="1" ht="12.75" customHeight="1">
      <c r="A26" s="626" t="s">
        <v>675</v>
      </c>
      <c r="B26" s="627"/>
      <c r="C26" s="627"/>
      <c r="D26" s="627"/>
      <c r="E26" s="627"/>
    </row>
    <row r="28" spans="1:5" ht="12.75">
      <c r="A28" s="105" t="s">
        <v>609</v>
      </c>
      <c r="C28" s="135" t="s">
        <v>491</v>
      </c>
      <c r="D28" s="135"/>
      <c r="E28" s="135"/>
    </row>
    <row r="29" spans="3:5" ht="12.75">
      <c r="C29" s="134" t="s">
        <v>613</v>
      </c>
      <c r="E29" s="134"/>
    </row>
  </sheetData>
  <sheetProtection/>
  <mergeCells count="9">
    <mergeCell ref="A4:E4"/>
    <mergeCell ref="A5:E5"/>
    <mergeCell ref="A26:E26"/>
    <mergeCell ref="A3:E3"/>
    <mergeCell ref="A7:E7"/>
    <mergeCell ref="B9:C9"/>
    <mergeCell ref="B10:C10"/>
    <mergeCell ref="B11:C11"/>
    <mergeCell ref="B19:C19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="75" zoomScaleNormal="75" zoomScaleSheetLayoutView="40" zoomScalePageLayoutView="0" workbookViewId="0" topLeftCell="H1">
      <pane ySplit="10" topLeftCell="A51" activePane="bottomLeft" state="frozen"/>
      <selection pane="topLeft" activeCell="A1" sqref="A1"/>
      <selection pane="bottomLeft" activeCell="X12" sqref="X12"/>
    </sheetView>
  </sheetViews>
  <sheetFormatPr defaultColWidth="9.140625" defaultRowHeight="12.75"/>
  <cols>
    <col min="1" max="1" width="3.7109375" style="105" customWidth="1"/>
    <col min="2" max="3" width="1.57421875" style="105" customWidth="1"/>
    <col min="4" max="4" width="24.57421875" style="105" customWidth="1"/>
    <col min="5" max="9" width="8.28125" style="105" customWidth="1"/>
    <col min="10" max="10" width="9.421875" style="105" bestFit="1" customWidth="1"/>
    <col min="11" max="11" width="9.421875" style="105" customWidth="1"/>
    <col min="12" max="14" width="8.28125" style="105" customWidth="1"/>
    <col min="15" max="15" width="9.8515625" style="105" customWidth="1"/>
    <col min="16" max="18" width="8.28125" style="105" customWidth="1"/>
    <col min="19" max="16384" width="9.140625" style="105" customWidth="1"/>
  </cols>
  <sheetData>
    <row r="1" spans="1:18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N1" s="92" t="s">
        <v>484</v>
      </c>
      <c r="O1" s="108"/>
      <c r="P1" s="108"/>
      <c r="Q1" s="108"/>
      <c r="R1" s="108"/>
    </row>
    <row r="2" spans="1:17" ht="14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 t="s">
        <v>311</v>
      </c>
      <c r="O2" s="88"/>
      <c r="P2" s="88"/>
      <c r="Q2" s="88"/>
    </row>
    <row r="3" spans="1:18" ht="19.5" customHeight="1">
      <c r="A3" s="605" t="s">
        <v>483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</row>
    <row r="4" spans="2:18" s="104" customFormat="1" ht="12.75" customHeight="1">
      <c r="B4" s="89"/>
      <c r="C4" s="89"/>
      <c r="E4" s="619" t="s">
        <v>620</v>
      </c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89"/>
      <c r="Q4" s="89"/>
      <c r="R4" s="89"/>
    </row>
    <row r="5" spans="2:15" s="104" customFormat="1" ht="12.75" customHeight="1">
      <c r="B5" s="89"/>
      <c r="C5" s="89"/>
      <c r="E5" s="584" t="s">
        <v>313</v>
      </c>
      <c r="F5" s="584"/>
      <c r="G5" s="584"/>
      <c r="H5" s="584"/>
      <c r="I5" s="584"/>
      <c r="J5" s="584"/>
      <c r="K5" s="584"/>
      <c r="L5" s="584"/>
      <c r="M5" s="584"/>
      <c r="N5" s="584"/>
      <c r="O5" s="584"/>
    </row>
    <row r="6" spans="1:18" ht="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22.5" customHeight="1">
      <c r="A7" s="583" t="s">
        <v>482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</row>
    <row r="8" spans="1:18" ht="4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321" customFormat="1" ht="27" customHeight="1">
      <c r="A9" s="542" t="s">
        <v>481</v>
      </c>
      <c r="B9" s="643" t="s">
        <v>151</v>
      </c>
      <c r="C9" s="643"/>
      <c r="D9" s="643"/>
      <c r="E9" s="542" t="s">
        <v>211</v>
      </c>
      <c r="F9" s="542" t="s">
        <v>216</v>
      </c>
      <c r="G9" s="542"/>
      <c r="H9" s="542" t="s">
        <v>480</v>
      </c>
      <c r="I9" s="542" t="s">
        <v>479</v>
      </c>
      <c r="J9" s="542" t="s">
        <v>107</v>
      </c>
      <c r="K9" s="542" t="s">
        <v>478</v>
      </c>
      <c r="L9" s="542" t="s">
        <v>477</v>
      </c>
      <c r="M9" s="542" t="s">
        <v>221</v>
      </c>
      <c r="N9" s="542" t="s">
        <v>212</v>
      </c>
      <c r="O9" s="542"/>
      <c r="P9" s="542" t="s">
        <v>241</v>
      </c>
      <c r="Q9" s="542" t="s">
        <v>476</v>
      </c>
      <c r="R9" s="542" t="s">
        <v>180</v>
      </c>
    </row>
    <row r="10" spans="1:18" s="321" customFormat="1" ht="52.5">
      <c r="A10" s="542"/>
      <c r="B10" s="643"/>
      <c r="C10" s="643"/>
      <c r="D10" s="643"/>
      <c r="E10" s="542"/>
      <c r="F10" s="17" t="s">
        <v>475</v>
      </c>
      <c r="G10" s="17" t="s">
        <v>248</v>
      </c>
      <c r="H10" s="542"/>
      <c r="I10" s="542"/>
      <c r="J10" s="542"/>
      <c r="K10" s="542"/>
      <c r="L10" s="542"/>
      <c r="M10" s="542"/>
      <c r="N10" s="17" t="s">
        <v>249</v>
      </c>
      <c r="O10" s="17" t="s">
        <v>212</v>
      </c>
      <c r="P10" s="542"/>
      <c r="Q10" s="542"/>
      <c r="R10" s="542"/>
    </row>
    <row r="11" spans="1:18" s="321" customFormat="1" ht="12.75">
      <c r="A11" s="163">
        <v>1</v>
      </c>
      <c r="B11" s="641">
        <v>2</v>
      </c>
      <c r="C11" s="641"/>
      <c r="D11" s="641"/>
      <c r="E11" s="163">
        <v>3</v>
      </c>
      <c r="F11" s="163">
        <v>4</v>
      </c>
      <c r="G11" s="163">
        <v>5</v>
      </c>
      <c r="H11" s="163">
        <v>6</v>
      </c>
      <c r="I11" s="163">
        <v>7</v>
      </c>
      <c r="J11" s="163">
        <v>8</v>
      </c>
      <c r="K11" s="163">
        <v>9</v>
      </c>
      <c r="L11" s="163">
        <v>10</v>
      </c>
      <c r="M11" s="163">
        <v>11</v>
      </c>
      <c r="N11" s="163">
        <v>12</v>
      </c>
      <c r="O11" s="163">
        <v>13</v>
      </c>
      <c r="P11" s="163">
        <v>14</v>
      </c>
      <c r="Q11" s="163">
        <v>15</v>
      </c>
      <c r="R11" s="163">
        <v>16</v>
      </c>
    </row>
    <row r="12" spans="1:18" s="321" customFormat="1" ht="39.75" customHeight="1">
      <c r="A12" s="390" t="s">
        <v>181</v>
      </c>
      <c r="B12" s="644" t="s">
        <v>242</v>
      </c>
      <c r="C12" s="645"/>
      <c r="D12" s="646"/>
      <c r="E12" s="17"/>
      <c r="F12" s="17"/>
      <c r="G12" s="17">
        <v>496663</v>
      </c>
      <c r="H12" s="17"/>
      <c r="I12" s="17"/>
      <c r="J12" s="17">
        <v>13264</v>
      </c>
      <c r="K12" s="17"/>
      <c r="L12" s="17"/>
      <c r="M12" s="17">
        <v>3269</v>
      </c>
      <c r="N12" s="17"/>
      <c r="O12" s="17"/>
      <c r="P12" s="17"/>
      <c r="Q12" s="17"/>
      <c r="R12" s="454">
        <f>SUM(E12:Q12)</f>
        <v>513196</v>
      </c>
    </row>
    <row r="13" spans="1:18" s="321" customFormat="1" ht="25.5" customHeight="1">
      <c r="A13" s="30" t="s">
        <v>182</v>
      </c>
      <c r="B13" s="391"/>
      <c r="C13" s="566" t="s">
        <v>676</v>
      </c>
      <c r="D13" s="640"/>
      <c r="E13" s="481">
        <f>SUM(E14:E15)</f>
        <v>0</v>
      </c>
      <c r="F13" s="481">
        <f aca="true" t="shared" si="0" ref="F13:R13">SUM(F14:F15)</f>
        <v>0</v>
      </c>
      <c r="G13" s="481">
        <f t="shared" si="0"/>
        <v>0</v>
      </c>
      <c r="H13" s="481">
        <f t="shared" si="0"/>
        <v>0</v>
      </c>
      <c r="I13" s="481">
        <f t="shared" si="0"/>
        <v>0</v>
      </c>
      <c r="J13" s="481">
        <f t="shared" si="0"/>
        <v>0</v>
      </c>
      <c r="K13" s="481">
        <f t="shared" si="0"/>
        <v>0</v>
      </c>
      <c r="L13" s="481">
        <f t="shared" si="0"/>
        <v>0</v>
      </c>
      <c r="M13" s="481">
        <f t="shared" si="0"/>
        <v>4200</v>
      </c>
      <c r="N13" s="481">
        <f t="shared" si="0"/>
        <v>0</v>
      </c>
      <c r="O13" s="481">
        <f t="shared" si="0"/>
        <v>0</v>
      </c>
      <c r="P13" s="481">
        <f t="shared" si="0"/>
        <v>0</v>
      </c>
      <c r="Q13" s="481">
        <f t="shared" si="0"/>
        <v>0</v>
      </c>
      <c r="R13" s="481">
        <f t="shared" si="0"/>
        <v>4200</v>
      </c>
    </row>
    <row r="14" spans="1:18" s="321" customFormat="1" ht="26.25">
      <c r="A14" s="392" t="s">
        <v>253</v>
      </c>
      <c r="B14" s="393" t="s">
        <v>474</v>
      </c>
      <c r="C14" s="394"/>
      <c r="D14" s="355" t="s">
        <v>677</v>
      </c>
      <c r="E14" s="257"/>
      <c r="F14" s="18"/>
      <c r="G14" s="18"/>
      <c r="H14" s="18"/>
      <c r="I14" s="18"/>
      <c r="J14" s="18"/>
      <c r="K14" s="18"/>
      <c r="L14" s="18"/>
      <c r="M14" s="18">
        <v>4200</v>
      </c>
      <c r="N14" s="18"/>
      <c r="O14" s="18"/>
      <c r="P14" s="18"/>
      <c r="Q14" s="18"/>
      <c r="R14" s="453">
        <f aca="true" t="shared" si="1" ref="R14:R48">SUM(E14:Q14)</f>
        <v>4200</v>
      </c>
    </row>
    <row r="15" spans="1:18" s="321" customFormat="1" ht="26.25">
      <c r="A15" s="163" t="s">
        <v>259</v>
      </c>
      <c r="B15" s="394"/>
      <c r="C15" s="394"/>
      <c r="D15" s="395" t="s">
        <v>678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53">
        <f t="shared" si="1"/>
        <v>0</v>
      </c>
    </row>
    <row r="16" spans="1:18" s="321" customFormat="1" ht="51" customHeight="1">
      <c r="A16" s="30" t="s">
        <v>183</v>
      </c>
      <c r="B16" s="576" t="s">
        <v>679</v>
      </c>
      <c r="C16" s="647"/>
      <c r="D16" s="648"/>
      <c r="E16" s="481">
        <f>SUM(E17:E19)</f>
        <v>0</v>
      </c>
      <c r="F16" s="481">
        <f aca="true" t="shared" si="2" ref="F16:R16">SUM(F17:F19)</f>
        <v>0</v>
      </c>
      <c r="G16" s="481">
        <f t="shared" si="2"/>
        <v>0</v>
      </c>
      <c r="H16" s="481">
        <f t="shared" si="2"/>
        <v>0</v>
      </c>
      <c r="I16" s="481">
        <f t="shared" si="2"/>
        <v>0</v>
      </c>
      <c r="J16" s="481">
        <f t="shared" si="2"/>
        <v>0</v>
      </c>
      <c r="K16" s="481">
        <f t="shared" si="2"/>
        <v>0</v>
      </c>
      <c r="L16" s="481">
        <f t="shared" si="2"/>
        <v>0</v>
      </c>
      <c r="M16" s="481">
        <f t="shared" si="2"/>
        <v>0</v>
      </c>
      <c r="N16" s="481">
        <f t="shared" si="2"/>
        <v>0</v>
      </c>
      <c r="O16" s="481">
        <f t="shared" si="2"/>
        <v>0</v>
      </c>
      <c r="P16" s="481">
        <f t="shared" si="2"/>
        <v>0</v>
      </c>
      <c r="Q16" s="481">
        <f t="shared" si="2"/>
        <v>0</v>
      </c>
      <c r="R16" s="481">
        <f t="shared" si="2"/>
        <v>0</v>
      </c>
    </row>
    <row r="17" spans="1:18" s="321" customFormat="1" ht="12.75">
      <c r="A17" s="396" t="s">
        <v>254</v>
      </c>
      <c r="B17" s="397"/>
      <c r="C17" s="394"/>
      <c r="D17" s="355" t="s">
        <v>680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53">
        <f t="shared" si="1"/>
        <v>0</v>
      </c>
    </row>
    <row r="18" spans="1:18" s="321" customFormat="1" ht="12.75">
      <c r="A18" s="30" t="s">
        <v>255</v>
      </c>
      <c r="B18" s="397"/>
      <c r="C18" s="394"/>
      <c r="D18" s="355" t="s">
        <v>681</v>
      </c>
      <c r="E18" s="25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453">
        <f t="shared" si="1"/>
        <v>0</v>
      </c>
    </row>
    <row r="19" spans="1:18" s="321" customFormat="1" ht="12.75">
      <c r="A19" s="30" t="s">
        <v>256</v>
      </c>
      <c r="B19" s="397"/>
      <c r="C19" s="394"/>
      <c r="D19" s="355" t="s">
        <v>682</v>
      </c>
      <c r="E19" s="25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53">
        <f t="shared" si="1"/>
        <v>0</v>
      </c>
    </row>
    <row r="20" spans="1:18" s="321" customFormat="1" ht="15" customHeight="1">
      <c r="A20" s="30" t="s">
        <v>184</v>
      </c>
      <c r="B20" s="391"/>
      <c r="C20" s="566" t="s">
        <v>274</v>
      </c>
      <c r="D20" s="640"/>
      <c r="E20" s="25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453">
        <f t="shared" si="1"/>
        <v>0</v>
      </c>
    </row>
    <row r="21" spans="1:18" s="321" customFormat="1" ht="54.75" customHeight="1">
      <c r="A21" s="390" t="s">
        <v>185</v>
      </c>
      <c r="B21" s="642" t="s">
        <v>473</v>
      </c>
      <c r="C21" s="642"/>
      <c r="D21" s="642"/>
      <c r="E21" s="454">
        <f>E12+E13-E16+E20</f>
        <v>0</v>
      </c>
      <c r="F21" s="454">
        <f aca="true" t="shared" si="3" ref="F21:R21">F12+F13-F16+F20</f>
        <v>0</v>
      </c>
      <c r="G21" s="454">
        <f t="shared" si="3"/>
        <v>496663</v>
      </c>
      <c r="H21" s="454">
        <f t="shared" si="3"/>
        <v>0</v>
      </c>
      <c r="I21" s="454">
        <f t="shared" si="3"/>
        <v>0</v>
      </c>
      <c r="J21" s="454">
        <f t="shared" si="3"/>
        <v>13264</v>
      </c>
      <c r="K21" s="454">
        <f t="shared" si="3"/>
        <v>0</v>
      </c>
      <c r="L21" s="454">
        <f t="shared" si="3"/>
        <v>0</v>
      </c>
      <c r="M21" s="454">
        <f t="shared" si="3"/>
        <v>7469</v>
      </c>
      <c r="N21" s="454">
        <f t="shared" si="3"/>
        <v>0</v>
      </c>
      <c r="O21" s="454">
        <f t="shared" si="3"/>
        <v>0</v>
      </c>
      <c r="P21" s="454">
        <f t="shared" si="3"/>
        <v>0</v>
      </c>
      <c r="Q21" s="454">
        <f t="shared" si="3"/>
        <v>0</v>
      </c>
      <c r="R21" s="454">
        <f t="shared" si="3"/>
        <v>517396</v>
      </c>
    </row>
    <row r="22" spans="1:18" s="321" customFormat="1" ht="39.75" customHeight="1">
      <c r="A22" s="390" t="s">
        <v>386</v>
      </c>
      <c r="B22" s="608" t="s">
        <v>58</v>
      </c>
      <c r="C22" s="638"/>
      <c r="D22" s="639"/>
      <c r="E22" s="18" t="s">
        <v>309</v>
      </c>
      <c r="F22" s="18"/>
      <c r="G22" s="18">
        <v>7568</v>
      </c>
      <c r="H22" s="18"/>
      <c r="I22" s="18"/>
      <c r="J22" s="18">
        <v>1061</v>
      </c>
      <c r="K22" s="18"/>
      <c r="L22" s="18"/>
      <c r="M22" s="18">
        <v>2076</v>
      </c>
      <c r="N22" s="28" t="s">
        <v>309</v>
      </c>
      <c r="O22" s="18"/>
      <c r="P22" s="18" t="s">
        <v>309</v>
      </c>
      <c r="Q22" s="18" t="s">
        <v>309</v>
      </c>
      <c r="R22" s="453">
        <f t="shared" si="1"/>
        <v>10705</v>
      </c>
    </row>
    <row r="23" spans="1:18" s="321" customFormat="1" ht="39.75" customHeight="1">
      <c r="A23" s="396" t="s">
        <v>385</v>
      </c>
      <c r="B23" s="397"/>
      <c r="C23" s="566" t="s">
        <v>683</v>
      </c>
      <c r="D23" s="640"/>
      <c r="E23" s="18" t="s">
        <v>309</v>
      </c>
      <c r="F23" s="18"/>
      <c r="G23" s="18"/>
      <c r="H23" s="18"/>
      <c r="I23" s="18"/>
      <c r="J23" s="18"/>
      <c r="K23" s="18"/>
      <c r="L23" s="18"/>
      <c r="M23" s="18"/>
      <c r="N23" s="28" t="s">
        <v>309</v>
      </c>
      <c r="O23" s="18"/>
      <c r="P23" s="18" t="s">
        <v>309</v>
      </c>
      <c r="Q23" s="18" t="s">
        <v>309</v>
      </c>
      <c r="R23" s="453">
        <f t="shared" si="1"/>
        <v>0</v>
      </c>
    </row>
    <row r="24" spans="1:18" s="321" customFormat="1" ht="38.25" customHeight="1">
      <c r="A24" s="396" t="s">
        <v>383</v>
      </c>
      <c r="B24" s="397"/>
      <c r="C24" s="566" t="s">
        <v>684</v>
      </c>
      <c r="D24" s="640"/>
      <c r="E24" s="18" t="s">
        <v>309</v>
      </c>
      <c r="F24" s="18"/>
      <c r="G24" s="18">
        <v>7568</v>
      </c>
      <c r="H24" s="18"/>
      <c r="I24" s="18"/>
      <c r="J24" s="18">
        <v>3042</v>
      </c>
      <c r="K24" s="18"/>
      <c r="L24" s="18"/>
      <c r="M24" s="18">
        <v>295</v>
      </c>
      <c r="N24" s="28" t="s">
        <v>309</v>
      </c>
      <c r="O24" s="18"/>
      <c r="P24" s="18" t="s">
        <v>309</v>
      </c>
      <c r="Q24" s="18" t="s">
        <v>309</v>
      </c>
      <c r="R24" s="453">
        <f t="shared" si="1"/>
        <v>10905</v>
      </c>
    </row>
    <row r="25" spans="1:18" s="321" customFormat="1" ht="51" customHeight="1">
      <c r="A25" s="396" t="s">
        <v>382</v>
      </c>
      <c r="B25" s="397"/>
      <c r="C25" s="566" t="s">
        <v>685</v>
      </c>
      <c r="D25" s="640"/>
      <c r="E25" s="18" t="s">
        <v>309</v>
      </c>
      <c r="F25" s="453">
        <f>SUM(F26:F28)</f>
        <v>0</v>
      </c>
      <c r="G25" s="453">
        <f aca="true" t="shared" si="4" ref="G25:O25">SUM(G26:G28)</f>
        <v>0</v>
      </c>
      <c r="H25" s="453">
        <f t="shared" si="4"/>
        <v>0</v>
      </c>
      <c r="I25" s="453">
        <f t="shared" si="4"/>
        <v>0</v>
      </c>
      <c r="J25" s="453">
        <f t="shared" si="4"/>
        <v>0</v>
      </c>
      <c r="K25" s="453">
        <f t="shared" si="4"/>
        <v>0</v>
      </c>
      <c r="L25" s="453">
        <f t="shared" si="4"/>
        <v>0</v>
      </c>
      <c r="M25" s="453">
        <f t="shared" si="4"/>
        <v>0</v>
      </c>
      <c r="N25" s="28" t="s">
        <v>309</v>
      </c>
      <c r="O25" s="453">
        <f t="shared" si="4"/>
        <v>0</v>
      </c>
      <c r="P25" s="18" t="s">
        <v>309</v>
      </c>
      <c r="Q25" s="18" t="s">
        <v>309</v>
      </c>
      <c r="R25" s="453">
        <f>SUM(R26:R28)</f>
        <v>0</v>
      </c>
    </row>
    <row r="26" spans="1:18" s="321" customFormat="1" ht="12.75">
      <c r="A26" s="398" t="s">
        <v>686</v>
      </c>
      <c r="B26" s="399"/>
      <c r="C26" s="400"/>
      <c r="D26" s="401" t="s">
        <v>680</v>
      </c>
      <c r="E26" s="28" t="s">
        <v>309</v>
      </c>
      <c r="F26" s="18"/>
      <c r="G26" s="18"/>
      <c r="H26" s="18"/>
      <c r="I26" s="18"/>
      <c r="J26" s="18"/>
      <c r="K26" s="18"/>
      <c r="L26" s="18"/>
      <c r="M26" s="18"/>
      <c r="N26" s="28" t="s">
        <v>309</v>
      </c>
      <c r="O26" s="28"/>
      <c r="P26" s="28" t="s">
        <v>309</v>
      </c>
      <c r="Q26" s="28" t="s">
        <v>309</v>
      </c>
      <c r="R26" s="453">
        <f t="shared" si="1"/>
        <v>0</v>
      </c>
    </row>
    <row r="27" spans="1:18" s="321" customFormat="1" ht="12.75">
      <c r="A27" s="398" t="s">
        <v>687</v>
      </c>
      <c r="B27" s="399"/>
      <c r="C27" s="400"/>
      <c r="D27" s="401" t="s">
        <v>681</v>
      </c>
      <c r="E27" s="28" t="s">
        <v>309</v>
      </c>
      <c r="F27" s="18"/>
      <c r="G27" s="18"/>
      <c r="H27" s="18"/>
      <c r="I27" s="18"/>
      <c r="J27" s="18"/>
      <c r="K27" s="18"/>
      <c r="L27" s="18"/>
      <c r="M27" s="18"/>
      <c r="N27" s="28" t="s">
        <v>309</v>
      </c>
      <c r="O27" s="28"/>
      <c r="P27" s="28" t="s">
        <v>309</v>
      </c>
      <c r="Q27" s="28" t="s">
        <v>309</v>
      </c>
      <c r="R27" s="453">
        <f t="shared" si="1"/>
        <v>0</v>
      </c>
    </row>
    <row r="28" spans="1:18" s="321" customFormat="1" ht="12.75">
      <c r="A28" s="398" t="s">
        <v>688</v>
      </c>
      <c r="B28" s="399"/>
      <c r="C28" s="400"/>
      <c r="D28" s="401" t="s">
        <v>682</v>
      </c>
      <c r="E28" s="28" t="s">
        <v>309</v>
      </c>
      <c r="F28" s="18"/>
      <c r="G28" s="18"/>
      <c r="H28" s="18"/>
      <c r="I28" s="18"/>
      <c r="J28" s="18"/>
      <c r="K28" s="18"/>
      <c r="L28" s="18"/>
      <c r="M28" s="18"/>
      <c r="N28" s="28" t="s">
        <v>309</v>
      </c>
      <c r="O28" s="28"/>
      <c r="P28" s="28" t="s">
        <v>309</v>
      </c>
      <c r="Q28" s="28" t="s">
        <v>309</v>
      </c>
      <c r="R28" s="453">
        <f t="shared" si="1"/>
        <v>0</v>
      </c>
    </row>
    <row r="29" spans="1:18" s="321" customFormat="1" ht="15" customHeight="1">
      <c r="A29" s="396" t="s">
        <v>381</v>
      </c>
      <c r="B29" s="399"/>
      <c r="C29" s="630" t="s">
        <v>274</v>
      </c>
      <c r="D29" s="631"/>
      <c r="E29" s="28" t="s">
        <v>309</v>
      </c>
      <c r="F29" s="18"/>
      <c r="G29" s="18"/>
      <c r="H29" s="18"/>
      <c r="I29" s="18"/>
      <c r="J29" s="18"/>
      <c r="K29" s="18"/>
      <c r="L29" s="18"/>
      <c r="M29" s="18"/>
      <c r="N29" s="28" t="s">
        <v>309</v>
      </c>
      <c r="O29" s="18"/>
      <c r="P29" s="18" t="s">
        <v>309</v>
      </c>
      <c r="Q29" s="18" t="s">
        <v>309</v>
      </c>
      <c r="R29" s="453">
        <f t="shared" si="1"/>
        <v>0</v>
      </c>
    </row>
    <row r="30" spans="1:18" s="321" customFormat="1" ht="54.75" customHeight="1">
      <c r="A30" s="390" t="s">
        <v>379</v>
      </c>
      <c r="B30" s="608" t="s">
        <v>472</v>
      </c>
      <c r="C30" s="638"/>
      <c r="D30" s="639"/>
      <c r="E30" s="18" t="s">
        <v>309</v>
      </c>
      <c r="F30" s="454">
        <f>F22+F23+F24-F25+F29</f>
        <v>0</v>
      </c>
      <c r="G30" s="454">
        <f aca="true" t="shared" si="5" ref="G30:O30">G22+G23+G24-G25+G29</f>
        <v>15136</v>
      </c>
      <c r="H30" s="454">
        <f t="shared" si="5"/>
        <v>0</v>
      </c>
      <c r="I30" s="454">
        <f t="shared" si="5"/>
        <v>0</v>
      </c>
      <c r="J30" s="454">
        <f t="shared" si="5"/>
        <v>4103</v>
      </c>
      <c r="K30" s="454">
        <f t="shared" si="5"/>
        <v>0</v>
      </c>
      <c r="L30" s="454">
        <f t="shared" si="5"/>
        <v>0</v>
      </c>
      <c r="M30" s="454">
        <f t="shared" si="5"/>
        <v>2371</v>
      </c>
      <c r="N30" s="28" t="s">
        <v>309</v>
      </c>
      <c r="O30" s="454">
        <f t="shared" si="5"/>
        <v>0</v>
      </c>
      <c r="P30" s="18" t="s">
        <v>309</v>
      </c>
      <c r="Q30" s="18" t="s">
        <v>309</v>
      </c>
      <c r="R30" s="454">
        <f>R22+R23+R24-R25+R29</f>
        <v>21610</v>
      </c>
    </row>
    <row r="31" spans="1:18" s="321" customFormat="1" ht="39.75" customHeight="1">
      <c r="A31" s="390" t="s">
        <v>377</v>
      </c>
      <c r="B31" s="633" t="s">
        <v>213</v>
      </c>
      <c r="C31" s="634"/>
      <c r="D31" s="639"/>
      <c r="E31" s="18" t="s">
        <v>309</v>
      </c>
      <c r="F31" s="18"/>
      <c r="G31" s="18"/>
      <c r="H31" s="18"/>
      <c r="I31" s="402"/>
      <c r="J31" s="18"/>
      <c r="K31" s="18"/>
      <c r="L31" s="402"/>
      <c r="M31" s="18"/>
      <c r="N31" s="28" t="s">
        <v>309</v>
      </c>
      <c r="O31" s="18"/>
      <c r="P31" s="18"/>
      <c r="Q31" s="18"/>
      <c r="R31" s="453">
        <f t="shared" si="1"/>
        <v>0</v>
      </c>
    </row>
    <row r="32" spans="1:18" s="321" customFormat="1" ht="39.75" customHeight="1">
      <c r="A32" s="396" t="s">
        <v>375</v>
      </c>
      <c r="B32" s="397"/>
      <c r="C32" s="566" t="s">
        <v>689</v>
      </c>
      <c r="D32" s="640"/>
      <c r="E32" s="18" t="s">
        <v>309</v>
      </c>
      <c r="F32" s="18"/>
      <c r="G32" s="18"/>
      <c r="H32" s="18"/>
      <c r="I32" s="402"/>
      <c r="J32" s="18"/>
      <c r="K32" s="18"/>
      <c r="L32" s="402"/>
      <c r="M32" s="18"/>
      <c r="N32" s="28" t="s">
        <v>309</v>
      </c>
      <c r="O32" s="18"/>
      <c r="P32" s="18"/>
      <c r="Q32" s="18"/>
      <c r="R32" s="453">
        <f t="shared" si="1"/>
        <v>0</v>
      </c>
    </row>
    <row r="33" spans="1:18" s="321" customFormat="1" ht="29.25" customHeight="1">
      <c r="A33" s="396" t="s">
        <v>373</v>
      </c>
      <c r="B33" s="397"/>
      <c r="C33" s="566" t="s">
        <v>690</v>
      </c>
      <c r="D33" s="640"/>
      <c r="E33" s="10" t="s">
        <v>309</v>
      </c>
      <c r="F33" s="10"/>
      <c r="G33" s="10"/>
      <c r="H33" s="10"/>
      <c r="I33" s="41"/>
      <c r="J33" s="10"/>
      <c r="K33" s="10"/>
      <c r="L33" s="41"/>
      <c r="M33" s="10"/>
      <c r="N33" s="28" t="s">
        <v>309</v>
      </c>
      <c r="O33" s="10"/>
      <c r="P33" s="10"/>
      <c r="Q33" s="10"/>
      <c r="R33" s="453">
        <f t="shared" si="1"/>
        <v>0</v>
      </c>
    </row>
    <row r="34" spans="1:18" s="321" customFormat="1" ht="39.75" customHeight="1">
      <c r="A34" s="396" t="s">
        <v>371</v>
      </c>
      <c r="B34" s="397"/>
      <c r="C34" s="566" t="s">
        <v>691</v>
      </c>
      <c r="D34" s="640"/>
      <c r="E34" s="18" t="s">
        <v>309</v>
      </c>
      <c r="F34" s="18"/>
      <c r="G34" s="18"/>
      <c r="H34" s="18"/>
      <c r="I34" s="402"/>
      <c r="J34" s="18"/>
      <c r="K34" s="18"/>
      <c r="L34" s="402"/>
      <c r="M34" s="18"/>
      <c r="N34" s="28" t="s">
        <v>309</v>
      </c>
      <c r="O34" s="18"/>
      <c r="P34" s="18"/>
      <c r="Q34" s="18"/>
      <c r="R34" s="453">
        <f t="shared" si="1"/>
        <v>0</v>
      </c>
    </row>
    <row r="35" spans="1:18" s="321" customFormat="1" ht="45.75" customHeight="1">
      <c r="A35" s="396" t="s">
        <v>369</v>
      </c>
      <c r="B35" s="397"/>
      <c r="C35" s="566" t="s">
        <v>692</v>
      </c>
      <c r="D35" s="640"/>
      <c r="E35" s="18" t="s">
        <v>309</v>
      </c>
      <c r="F35" s="453">
        <f>SUM(F36:F38)</f>
        <v>0</v>
      </c>
      <c r="G35" s="453">
        <f aca="true" t="shared" si="6" ref="G35:M35">SUM(G36:G38)</f>
        <v>0</v>
      </c>
      <c r="H35" s="453">
        <f t="shared" si="6"/>
        <v>0</v>
      </c>
      <c r="I35" s="453">
        <f t="shared" si="6"/>
        <v>0</v>
      </c>
      <c r="J35" s="453">
        <f t="shared" si="6"/>
        <v>0</v>
      </c>
      <c r="K35" s="453">
        <f t="shared" si="6"/>
        <v>0</v>
      </c>
      <c r="L35" s="453">
        <f t="shared" si="6"/>
        <v>0</v>
      </c>
      <c r="M35" s="453">
        <f t="shared" si="6"/>
        <v>0</v>
      </c>
      <c r="N35" s="28" t="s">
        <v>309</v>
      </c>
      <c r="O35" s="453">
        <f>SUM(O36:O38)</f>
        <v>0</v>
      </c>
      <c r="P35" s="453">
        <f>SUM(P36:P38)</f>
        <v>0</v>
      </c>
      <c r="Q35" s="453">
        <f>SUM(Q36:Q38)</f>
        <v>0</v>
      </c>
      <c r="R35" s="453">
        <f>SUM(R36:R38)</f>
        <v>0</v>
      </c>
    </row>
    <row r="36" spans="1:18" s="321" customFormat="1" ht="12.75">
      <c r="A36" s="398" t="s">
        <v>693</v>
      </c>
      <c r="B36" s="399"/>
      <c r="C36" s="400"/>
      <c r="D36" s="401" t="s">
        <v>680</v>
      </c>
      <c r="E36" s="28" t="s">
        <v>309</v>
      </c>
      <c r="F36" s="18"/>
      <c r="G36" s="18"/>
      <c r="H36" s="18"/>
      <c r="I36" s="402"/>
      <c r="J36" s="18"/>
      <c r="K36" s="18"/>
      <c r="L36" s="402"/>
      <c r="M36" s="18"/>
      <c r="N36" s="28" t="s">
        <v>309</v>
      </c>
      <c r="O36" s="18"/>
      <c r="P36" s="18"/>
      <c r="Q36" s="18"/>
      <c r="R36" s="453">
        <f t="shared" si="1"/>
        <v>0</v>
      </c>
    </row>
    <row r="37" spans="1:18" s="321" customFormat="1" ht="12.75">
      <c r="A37" s="398" t="s">
        <v>694</v>
      </c>
      <c r="B37" s="399"/>
      <c r="C37" s="400"/>
      <c r="D37" s="401" t="s">
        <v>681</v>
      </c>
      <c r="E37" s="28" t="s">
        <v>309</v>
      </c>
      <c r="F37" s="18"/>
      <c r="G37" s="18"/>
      <c r="H37" s="18"/>
      <c r="I37" s="402"/>
      <c r="J37" s="18"/>
      <c r="K37" s="18"/>
      <c r="L37" s="402"/>
      <c r="M37" s="18"/>
      <c r="N37" s="28" t="s">
        <v>309</v>
      </c>
      <c r="O37" s="18"/>
      <c r="P37" s="18"/>
      <c r="Q37" s="18"/>
      <c r="R37" s="453">
        <f t="shared" si="1"/>
        <v>0</v>
      </c>
    </row>
    <row r="38" spans="1:18" s="321" customFormat="1" ht="12.75">
      <c r="A38" s="398" t="s">
        <v>695</v>
      </c>
      <c r="B38" s="399"/>
      <c r="C38" s="400"/>
      <c r="D38" s="401" t="s">
        <v>682</v>
      </c>
      <c r="E38" s="28" t="s">
        <v>309</v>
      </c>
      <c r="F38" s="18"/>
      <c r="G38" s="18"/>
      <c r="H38" s="18"/>
      <c r="I38" s="402"/>
      <c r="J38" s="18"/>
      <c r="K38" s="18"/>
      <c r="L38" s="402"/>
      <c r="M38" s="18"/>
      <c r="N38" s="28" t="s">
        <v>309</v>
      </c>
      <c r="O38" s="18"/>
      <c r="P38" s="18"/>
      <c r="Q38" s="18"/>
      <c r="R38" s="453">
        <f t="shared" si="1"/>
        <v>0</v>
      </c>
    </row>
    <row r="39" spans="1:18" s="321" customFormat="1" ht="15" customHeight="1">
      <c r="A39" s="396" t="s">
        <v>366</v>
      </c>
      <c r="B39" s="399"/>
      <c r="C39" s="630" t="s">
        <v>274</v>
      </c>
      <c r="D39" s="631"/>
      <c r="E39" s="18" t="s">
        <v>309</v>
      </c>
      <c r="F39" s="18"/>
      <c r="G39" s="18"/>
      <c r="H39" s="18"/>
      <c r="I39" s="402"/>
      <c r="J39" s="402"/>
      <c r="K39" s="402"/>
      <c r="L39" s="402"/>
      <c r="M39" s="18"/>
      <c r="N39" s="28" t="s">
        <v>309</v>
      </c>
      <c r="O39" s="18"/>
      <c r="P39" s="18"/>
      <c r="Q39" s="18"/>
      <c r="R39" s="453">
        <f t="shared" si="1"/>
        <v>0</v>
      </c>
    </row>
    <row r="40" spans="1:18" s="321" customFormat="1" ht="54.75" customHeight="1">
      <c r="A40" s="390" t="s">
        <v>471</v>
      </c>
      <c r="B40" s="632" t="s">
        <v>696</v>
      </c>
      <c r="C40" s="632"/>
      <c r="D40" s="632"/>
      <c r="E40" s="18" t="s">
        <v>309</v>
      </c>
      <c r="F40" s="454">
        <f>F31+F32+F33-F34-F35+F39</f>
        <v>0</v>
      </c>
      <c r="G40" s="454">
        <f aca="true" t="shared" si="7" ref="G40:M40">G31+G32+G33-G34-G35+G39</f>
        <v>0</v>
      </c>
      <c r="H40" s="454">
        <f t="shared" si="7"/>
        <v>0</v>
      </c>
      <c r="I40" s="454">
        <f t="shared" si="7"/>
        <v>0</v>
      </c>
      <c r="J40" s="454">
        <f t="shared" si="7"/>
        <v>0</v>
      </c>
      <c r="K40" s="454">
        <f t="shared" si="7"/>
        <v>0</v>
      </c>
      <c r="L40" s="454">
        <f t="shared" si="7"/>
        <v>0</v>
      </c>
      <c r="M40" s="454">
        <f t="shared" si="7"/>
        <v>0</v>
      </c>
      <c r="N40" s="211" t="s">
        <v>309</v>
      </c>
      <c r="O40" s="454">
        <f>O31+O32+O33-O34-O35+O39</f>
        <v>0</v>
      </c>
      <c r="P40" s="454">
        <f>P31+P32+P33-P34-P35+P39</f>
        <v>0</v>
      </c>
      <c r="Q40" s="454">
        <f>Q31+Q32+Q33-Q34-Q35+Q39</f>
        <v>0</v>
      </c>
      <c r="R40" s="454">
        <f>R31+R32+R33-R34-R35+R39</f>
        <v>0</v>
      </c>
    </row>
    <row r="41" spans="1:18" s="321" customFormat="1" ht="30.75" customHeight="1">
      <c r="A41" s="390" t="s">
        <v>470</v>
      </c>
      <c r="B41" s="633" t="s">
        <v>243</v>
      </c>
      <c r="C41" s="634"/>
      <c r="D41" s="635"/>
      <c r="E41" s="18"/>
      <c r="F41" s="18" t="s">
        <v>309</v>
      </c>
      <c r="G41" s="18" t="s">
        <v>309</v>
      </c>
      <c r="H41" s="18" t="s">
        <v>309</v>
      </c>
      <c r="I41" s="18"/>
      <c r="J41" s="18" t="s">
        <v>309</v>
      </c>
      <c r="K41" s="18" t="s">
        <v>309</v>
      </c>
      <c r="L41" s="18"/>
      <c r="M41" s="18" t="s">
        <v>309</v>
      </c>
      <c r="N41" s="18"/>
      <c r="O41" s="18" t="s">
        <v>309</v>
      </c>
      <c r="P41" s="18" t="s">
        <v>309</v>
      </c>
      <c r="Q41" s="18" t="s">
        <v>309</v>
      </c>
      <c r="R41" s="453">
        <f t="shared" si="1"/>
        <v>0</v>
      </c>
    </row>
    <row r="42" spans="1:18" s="321" customFormat="1" ht="45" customHeight="1">
      <c r="A42" s="396" t="s">
        <v>469</v>
      </c>
      <c r="B42" s="557" t="s">
        <v>0</v>
      </c>
      <c r="C42" s="636"/>
      <c r="D42" s="63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453">
        <f t="shared" si="1"/>
        <v>0</v>
      </c>
    </row>
    <row r="43" spans="1:18" s="321" customFormat="1" ht="39.75" customHeight="1">
      <c r="A43" s="396" t="s">
        <v>467</v>
      </c>
      <c r="B43" s="397"/>
      <c r="C43" s="566" t="s">
        <v>468</v>
      </c>
      <c r="D43" s="640"/>
      <c r="E43" s="18"/>
      <c r="F43" s="18" t="s">
        <v>309</v>
      </c>
      <c r="G43" s="18" t="s">
        <v>309</v>
      </c>
      <c r="H43" s="18" t="s">
        <v>309</v>
      </c>
      <c r="I43" s="18"/>
      <c r="J43" s="18" t="s">
        <v>309</v>
      </c>
      <c r="K43" s="18" t="s">
        <v>309</v>
      </c>
      <c r="L43" s="18"/>
      <c r="M43" s="18" t="s">
        <v>309</v>
      </c>
      <c r="N43" s="18"/>
      <c r="O43" s="18" t="s">
        <v>309</v>
      </c>
      <c r="P43" s="18" t="s">
        <v>309</v>
      </c>
      <c r="Q43" s="18" t="s">
        <v>309</v>
      </c>
      <c r="R43" s="453">
        <f t="shared" si="1"/>
        <v>0</v>
      </c>
    </row>
    <row r="44" spans="1:18" s="321" customFormat="1" ht="45" customHeight="1">
      <c r="A44" s="396" t="s">
        <v>466</v>
      </c>
      <c r="B44" s="393"/>
      <c r="C44" s="566" t="s">
        <v>1</v>
      </c>
      <c r="D44" s="640"/>
      <c r="E44" s="453">
        <f>SUM(E45:E47)</f>
        <v>0</v>
      </c>
      <c r="F44" s="28" t="s">
        <v>309</v>
      </c>
      <c r="G44" s="28" t="s">
        <v>309</v>
      </c>
      <c r="H44" s="28" t="s">
        <v>309</v>
      </c>
      <c r="I44" s="453">
        <f>SUM(I45:I47)</f>
        <v>0</v>
      </c>
      <c r="J44" s="28" t="s">
        <v>309</v>
      </c>
      <c r="K44" s="28" t="s">
        <v>309</v>
      </c>
      <c r="L44" s="453">
        <f>SUM(L45:L47)</f>
        <v>0</v>
      </c>
      <c r="M44" s="28" t="s">
        <v>309</v>
      </c>
      <c r="N44" s="453">
        <f>SUM(N45:N47)</f>
        <v>0</v>
      </c>
      <c r="O44" s="28" t="s">
        <v>309</v>
      </c>
      <c r="P44" s="28" t="s">
        <v>309</v>
      </c>
      <c r="Q44" s="28" t="s">
        <v>309</v>
      </c>
      <c r="R44" s="453">
        <f>SUM(R45:R47)</f>
        <v>0</v>
      </c>
    </row>
    <row r="45" spans="1:18" s="321" customFormat="1" ht="12.75">
      <c r="A45" s="398" t="s">
        <v>2</v>
      </c>
      <c r="B45" s="403"/>
      <c r="C45" s="400"/>
      <c r="D45" s="401" t="s">
        <v>680</v>
      </c>
      <c r="E45" s="28"/>
      <c r="F45" s="28" t="s">
        <v>309</v>
      </c>
      <c r="G45" s="28" t="s">
        <v>309</v>
      </c>
      <c r="H45" s="28" t="s">
        <v>309</v>
      </c>
      <c r="I45" s="28"/>
      <c r="J45" s="28" t="s">
        <v>309</v>
      </c>
      <c r="K45" s="28" t="s">
        <v>309</v>
      </c>
      <c r="L45" s="28"/>
      <c r="M45" s="28" t="s">
        <v>309</v>
      </c>
      <c r="N45" s="28"/>
      <c r="O45" s="28" t="s">
        <v>309</v>
      </c>
      <c r="P45" s="28" t="s">
        <v>309</v>
      </c>
      <c r="Q45" s="28" t="s">
        <v>309</v>
      </c>
      <c r="R45" s="453">
        <f t="shared" si="1"/>
        <v>0</v>
      </c>
    </row>
    <row r="46" spans="1:18" s="321" customFormat="1" ht="12.75">
      <c r="A46" s="398" t="s">
        <v>3</v>
      </c>
      <c r="B46" s="403"/>
      <c r="C46" s="400"/>
      <c r="D46" s="401" t="s">
        <v>681</v>
      </c>
      <c r="E46" s="28"/>
      <c r="F46" s="28" t="s">
        <v>309</v>
      </c>
      <c r="G46" s="28" t="s">
        <v>309</v>
      </c>
      <c r="H46" s="28" t="s">
        <v>309</v>
      </c>
      <c r="I46" s="28"/>
      <c r="J46" s="28" t="s">
        <v>309</v>
      </c>
      <c r="K46" s="28" t="s">
        <v>309</v>
      </c>
      <c r="L46" s="28"/>
      <c r="M46" s="28" t="s">
        <v>309</v>
      </c>
      <c r="N46" s="28"/>
      <c r="O46" s="28" t="s">
        <v>309</v>
      </c>
      <c r="P46" s="28" t="s">
        <v>309</v>
      </c>
      <c r="Q46" s="28" t="s">
        <v>309</v>
      </c>
      <c r="R46" s="453">
        <f t="shared" si="1"/>
        <v>0</v>
      </c>
    </row>
    <row r="47" spans="1:18" s="321" customFormat="1" ht="12.75">
      <c r="A47" s="398" t="s">
        <v>4</v>
      </c>
      <c r="B47" s="403"/>
      <c r="C47" s="400"/>
      <c r="D47" s="401" t="s">
        <v>682</v>
      </c>
      <c r="E47" s="28"/>
      <c r="F47" s="28" t="s">
        <v>309</v>
      </c>
      <c r="G47" s="28" t="s">
        <v>309</v>
      </c>
      <c r="H47" s="28" t="s">
        <v>309</v>
      </c>
      <c r="I47" s="28"/>
      <c r="J47" s="28" t="s">
        <v>309</v>
      </c>
      <c r="K47" s="28" t="s">
        <v>309</v>
      </c>
      <c r="L47" s="28"/>
      <c r="M47" s="28" t="s">
        <v>309</v>
      </c>
      <c r="N47" s="28"/>
      <c r="O47" s="28" t="s">
        <v>309</v>
      </c>
      <c r="P47" s="28" t="s">
        <v>309</v>
      </c>
      <c r="Q47" s="28" t="s">
        <v>309</v>
      </c>
      <c r="R47" s="453">
        <f t="shared" si="1"/>
        <v>0</v>
      </c>
    </row>
    <row r="48" spans="1:18" s="321" customFormat="1" ht="15" customHeight="1">
      <c r="A48" s="396" t="s">
        <v>465</v>
      </c>
      <c r="B48" s="399"/>
      <c r="C48" s="630" t="s">
        <v>274</v>
      </c>
      <c r="D48" s="631"/>
      <c r="E48" s="18"/>
      <c r="F48" s="18" t="s">
        <v>309</v>
      </c>
      <c r="G48" s="18" t="s">
        <v>309</v>
      </c>
      <c r="H48" s="18" t="s">
        <v>309</v>
      </c>
      <c r="I48" s="18"/>
      <c r="J48" s="18" t="s">
        <v>309</v>
      </c>
      <c r="K48" s="18" t="s">
        <v>309</v>
      </c>
      <c r="L48" s="18"/>
      <c r="M48" s="18" t="s">
        <v>309</v>
      </c>
      <c r="N48" s="18"/>
      <c r="O48" s="18" t="s">
        <v>309</v>
      </c>
      <c r="P48" s="18" t="s">
        <v>309</v>
      </c>
      <c r="Q48" s="18" t="s">
        <v>309</v>
      </c>
      <c r="R48" s="453">
        <f t="shared" si="1"/>
        <v>0</v>
      </c>
    </row>
    <row r="49" spans="1:18" s="321" customFormat="1" ht="41.25" customHeight="1">
      <c r="A49" s="390" t="s">
        <v>464</v>
      </c>
      <c r="B49" s="608" t="s">
        <v>5</v>
      </c>
      <c r="C49" s="638"/>
      <c r="D49" s="639"/>
      <c r="E49" s="454">
        <f>E41+E42+E43-E44+E48</f>
        <v>0</v>
      </c>
      <c r="F49" s="28" t="s">
        <v>309</v>
      </c>
      <c r="G49" s="28" t="s">
        <v>309</v>
      </c>
      <c r="H49" s="28" t="s">
        <v>309</v>
      </c>
      <c r="I49" s="454">
        <f>I41+I42+I43-I44+I48</f>
        <v>0</v>
      </c>
      <c r="J49" s="28" t="s">
        <v>309</v>
      </c>
      <c r="K49" s="28" t="s">
        <v>309</v>
      </c>
      <c r="L49" s="454">
        <f>L41+L42+L43-L44+L48</f>
        <v>0</v>
      </c>
      <c r="M49" s="28" t="s">
        <v>309</v>
      </c>
      <c r="N49" s="454">
        <f>N41+N42+N43-N44+N48</f>
        <v>0</v>
      </c>
      <c r="O49" s="28" t="s">
        <v>309</v>
      </c>
      <c r="P49" s="28" t="s">
        <v>309</v>
      </c>
      <c r="Q49" s="28" t="s">
        <v>309</v>
      </c>
      <c r="R49" s="454">
        <f>R41+R42+R43-R44+R48</f>
        <v>0</v>
      </c>
    </row>
    <row r="50" spans="1:18" s="321" customFormat="1" ht="54.75" customHeight="1">
      <c r="A50" s="390" t="s">
        <v>463</v>
      </c>
      <c r="B50" s="632" t="s">
        <v>6</v>
      </c>
      <c r="C50" s="632"/>
      <c r="D50" s="632"/>
      <c r="E50" s="454">
        <f>E21+E49</f>
        <v>0</v>
      </c>
      <c r="F50" s="454">
        <f>F21-F30-F40</f>
        <v>0</v>
      </c>
      <c r="G50" s="454">
        <f>G21-G30-G40</f>
        <v>481527</v>
      </c>
      <c r="H50" s="454">
        <f>H21-H30-H40</f>
        <v>0</v>
      </c>
      <c r="I50" s="454">
        <f>I21-I30-I40+I49</f>
        <v>0</v>
      </c>
      <c r="J50" s="454">
        <f>J21-J30-J40</f>
        <v>9161</v>
      </c>
      <c r="K50" s="454">
        <f>K21-K30-K40</f>
        <v>0</v>
      </c>
      <c r="L50" s="454">
        <f>L21-L30-L40+L49</f>
        <v>0</v>
      </c>
      <c r="M50" s="454">
        <f>M21-M30-M40</f>
        <v>5098</v>
      </c>
      <c r="N50" s="454">
        <f>N21+N49</f>
        <v>0</v>
      </c>
      <c r="O50" s="454">
        <f>O21-O30-O40</f>
        <v>0</v>
      </c>
      <c r="P50" s="454">
        <f>P21-P40</f>
        <v>0</v>
      </c>
      <c r="Q50" s="454">
        <f>Q21-Q40</f>
        <v>0</v>
      </c>
      <c r="R50" s="454">
        <f>R21-R30-R40+R49</f>
        <v>495786</v>
      </c>
    </row>
    <row r="51" spans="1:18" s="321" customFormat="1" ht="54.75" customHeight="1">
      <c r="A51" s="390" t="s">
        <v>7</v>
      </c>
      <c r="B51" s="632" t="s">
        <v>8</v>
      </c>
      <c r="C51" s="632"/>
      <c r="D51" s="632"/>
      <c r="E51" s="454">
        <f>E12+E41</f>
        <v>0</v>
      </c>
      <c r="F51" s="454">
        <f>F12-F22-F31</f>
        <v>0</v>
      </c>
      <c r="G51" s="454">
        <f aca="true" t="shared" si="8" ref="G51:O51">G12-G22-G31</f>
        <v>489095</v>
      </c>
      <c r="H51" s="454">
        <f t="shared" si="8"/>
        <v>0</v>
      </c>
      <c r="I51" s="454">
        <f>I12-I22-I31+I41</f>
        <v>0</v>
      </c>
      <c r="J51" s="454">
        <f t="shared" si="8"/>
        <v>12203</v>
      </c>
      <c r="K51" s="454">
        <f t="shared" si="8"/>
        <v>0</v>
      </c>
      <c r="L51" s="454">
        <f>L12-L22-L31+L41</f>
        <v>0</v>
      </c>
      <c r="M51" s="454">
        <f t="shared" si="8"/>
        <v>1193</v>
      </c>
      <c r="N51" s="454">
        <f>N12+N41</f>
        <v>0</v>
      </c>
      <c r="O51" s="454">
        <f t="shared" si="8"/>
        <v>0</v>
      </c>
      <c r="P51" s="454">
        <f>P12-P31</f>
        <v>0</v>
      </c>
      <c r="Q51" s="454">
        <f>Q12-Q31</f>
        <v>0</v>
      </c>
      <c r="R51" s="454">
        <f>R12-R22-R31+R41</f>
        <v>502491</v>
      </c>
    </row>
    <row r="52" spans="1:18" s="321" customFormat="1" ht="12.75">
      <c r="A52" s="139" t="s">
        <v>9</v>
      </c>
      <c r="B52" s="139"/>
      <c r="C52" s="139"/>
      <c r="D52" s="139"/>
      <c r="E52" s="139"/>
      <c r="F52" s="139"/>
      <c r="G52" s="139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</row>
    <row r="53" spans="1:18" s="321" customFormat="1" ht="12.75">
      <c r="A53" s="139" t="s">
        <v>12</v>
      </c>
      <c r="B53" s="139"/>
      <c r="C53" s="139"/>
      <c r="D53" s="139"/>
      <c r="E53" s="139"/>
      <c r="F53" s="139"/>
      <c r="G53" s="139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</row>
    <row r="54" spans="1:18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6" ht="12.75">
      <c r="A55" s="105" t="s">
        <v>609</v>
      </c>
      <c r="C55" s="134"/>
      <c r="D55" s="135" t="s">
        <v>492</v>
      </c>
      <c r="F55" s="134"/>
    </row>
    <row r="56" spans="4:6" ht="12.75">
      <c r="D56" s="134" t="s">
        <v>613</v>
      </c>
      <c r="F56" s="134"/>
    </row>
  </sheetData>
  <sheetProtection/>
  <mergeCells count="45">
    <mergeCell ref="C32:D32"/>
    <mergeCell ref="B16:D16"/>
    <mergeCell ref="P9:P10"/>
    <mergeCell ref="R9:R10"/>
    <mergeCell ref="H9:H10"/>
    <mergeCell ref="I9:I10"/>
    <mergeCell ref="C25:D25"/>
    <mergeCell ref="L9:L10"/>
    <mergeCell ref="M9:M10"/>
    <mergeCell ref="N9:O9"/>
    <mergeCell ref="B12:D12"/>
    <mergeCell ref="B31:D31"/>
    <mergeCell ref="C13:D13"/>
    <mergeCell ref="C34:D34"/>
    <mergeCell ref="C35:D35"/>
    <mergeCell ref="C29:D29"/>
    <mergeCell ref="C33:D33"/>
    <mergeCell ref="B22:D22"/>
    <mergeCell ref="C24:D24"/>
    <mergeCell ref="A3:R3"/>
    <mergeCell ref="A7:R7"/>
    <mergeCell ref="A9:A10"/>
    <mergeCell ref="B9:D10"/>
    <mergeCell ref="E9:E10"/>
    <mergeCell ref="J9:J10"/>
    <mergeCell ref="E4:O4"/>
    <mergeCell ref="E5:O5"/>
    <mergeCell ref="Q9:Q10"/>
    <mergeCell ref="K9:K10"/>
    <mergeCell ref="B50:D50"/>
    <mergeCell ref="B51:D51"/>
    <mergeCell ref="C43:D43"/>
    <mergeCell ref="C44:D44"/>
    <mergeCell ref="B11:D11"/>
    <mergeCell ref="F9:G9"/>
    <mergeCell ref="B30:D30"/>
    <mergeCell ref="C20:D20"/>
    <mergeCell ref="C23:D23"/>
    <mergeCell ref="B21:D21"/>
    <mergeCell ref="C39:D39"/>
    <mergeCell ref="B40:D40"/>
    <mergeCell ref="B41:D41"/>
    <mergeCell ref="B42:D42"/>
    <mergeCell ref="C48:D48"/>
    <mergeCell ref="B49:D49"/>
  </mergeCells>
  <printOptions horizontalCentered="1"/>
  <pageMargins left="0.35433070866141736" right="0.35433070866141736" top="0.5905511811023623" bottom="0.3937007874015748" header="0.31496062992125984" footer="0.31496062992125984"/>
  <pageSetup fitToHeight="2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SheetLayoutView="100" zoomScalePageLayoutView="0" workbookViewId="0" topLeftCell="G35">
      <selection activeCell="L46" sqref="L46"/>
    </sheetView>
  </sheetViews>
  <sheetFormatPr defaultColWidth="9.140625" defaultRowHeight="12.75"/>
  <cols>
    <col min="1" max="1" width="5.421875" style="112" customWidth="1"/>
    <col min="2" max="2" width="1.7109375" style="112" customWidth="1"/>
    <col min="3" max="3" width="2.00390625" style="112" customWidth="1"/>
    <col min="4" max="4" width="32.57421875" style="112" customWidth="1"/>
    <col min="5" max="8" width="12.00390625" style="112" customWidth="1"/>
    <col min="9" max="9" width="10.140625" style="112" customWidth="1"/>
    <col min="10" max="10" width="9.28125" style="112" customWidth="1"/>
    <col min="11" max="11" width="9.421875" style="112" customWidth="1"/>
    <col min="12" max="12" width="8.8515625" style="112" customWidth="1"/>
    <col min="13" max="13" width="10.140625" style="112" customWidth="1"/>
    <col min="14" max="16384" width="9.140625" style="112" customWidth="1"/>
  </cols>
  <sheetData>
    <row r="1" spans="10:11" ht="12.75" customHeight="1" hidden="1">
      <c r="J1" s="92" t="s">
        <v>485</v>
      </c>
      <c r="K1" s="92"/>
    </row>
    <row r="2" spans="10:11" ht="12.75">
      <c r="J2" s="88" t="s">
        <v>311</v>
      </c>
      <c r="K2" s="88"/>
    </row>
    <row r="3" spans="1:13" ht="30" customHeight="1">
      <c r="A3" s="663" t="s">
        <v>487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</row>
    <row r="4" spans="1:13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2:13" s="104" customFormat="1" ht="12.75" customHeight="1">
      <c r="B5" s="89"/>
      <c r="C5" s="89"/>
      <c r="E5" s="619" t="s">
        <v>620</v>
      </c>
      <c r="F5" s="619"/>
      <c r="G5" s="619"/>
      <c r="H5" s="619"/>
      <c r="I5" s="619"/>
      <c r="J5" s="619"/>
      <c r="K5" s="437"/>
      <c r="L5" s="89"/>
      <c r="M5" s="89"/>
    </row>
    <row r="6" spans="2:13" s="104" customFormat="1" ht="12.75" customHeight="1">
      <c r="B6" s="89"/>
      <c r="C6" s="89"/>
      <c r="E6" s="584" t="s">
        <v>313</v>
      </c>
      <c r="F6" s="584"/>
      <c r="G6" s="584"/>
      <c r="H6" s="584"/>
      <c r="I6" s="584"/>
      <c r="J6" s="584"/>
      <c r="K6" s="436"/>
      <c r="L6" s="89"/>
      <c r="M6" s="89"/>
    </row>
    <row r="7" spans="4:13" ht="12.75">
      <c r="D7" s="664"/>
      <c r="E7" s="664"/>
      <c r="F7" s="664"/>
      <c r="G7" s="664"/>
      <c r="H7" s="664"/>
      <c r="I7" s="664"/>
      <c r="J7" s="664"/>
      <c r="K7" s="664"/>
      <c r="L7" s="664"/>
      <c r="M7" s="664"/>
    </row>
    <row r="8" spans="4:13" ht="12.75">
      <c r="D8" s="665" t="s">
        <v>614</v>
      </c>
      <c r="E8" s="665"/>
      <c r="F8" s="665"/>
      <c r="G8" s="665"/>
      <c r="H8" s="665"/>
      <c r="I8" s="665"/>
      <c r="J8" s="665"/>
      <c r="K8" s="665"/>
      <c r="L8" s="665"/>
      <c r="M8" s="665"/>
    </row>
    <row r="10" spans="1:13" ht="35.25" customHeight="1">
      <c r="A10" s="662" t="s">
        <v>92</v>
      </c>
      <c r="B10" s="122"/>
      <c r="C10" s="123"/>
      <c r="D10" s="667"/>
      <c r="E10" s="662" t="s">
        <v>96</v>
      </c>
      <c r="F10" s="662" t="s">
        <v>214</v>
      </c>
      <c r="G10" s="662" t="s">
        <v>99</v>
      </c>
      <c r="H10" s="662"/>
      <c r="I10" s="662"/>
      <c r="J10" s="649" t="s">
        <v>101</v>
      </c>
      <c r="K10" s="650"/>
      <c r="L10" s="651" t="s">
        <v>640</v>
      </c>
      <c r="M10" s="651" t="s">
        <v>180</v>
      </c>
    </row>
    <row r="11" spans="1:13" ht="78.75" customHeight="1">
      <c r="A11" s="666"/>
      <c r="B11" s="124"/>
      <c r="C11" s="125"/>
      <c r="D11" s="668"/>
      <c r="E11" s="662"/>
      <c r="F11" s="662"/>
      <c r="G11" s="93" t="s">
        <v>63</v>
      </c>
      <c r="H11" s="93" t="s">
        <v>64</v>
      </c>
      <c r="I11" s="93" t="s">
        <v>65</v>
      </c>
      <c r="J11" s="93" t="s">
        <v>66</v>
      </c>
      <c r="K11" s="93" t="s">
        <v>67</v>
      </c>
      <c r="L11" s="652"/>
      <c r="M11" s="652"/>
    </row>
    <row r="12" spans="1:13" ht="12.75">
      <c r="A12" s="126">
        <v>1</v>
      </c>
      <c r="B12" s="127"/>
      <c r="C12" s="128"/>
      <c r="D12" s="129">
        <v>2</v>
      </c>
      <c r="E12" s="130">
        <v>3</v>
      </c>
      <c r="F12" s="130">
        <v>4</v>
      </c>
      <c r="G12" s="130">
        <v>5</v>
      </c>
      <c r="H12" s="130">
        <v>6</v>
      </c>
      <c r="I12" s="130">
        <v>7</v>
      </c>
      <c r="J12" s="130">
        <v>8</v>
      </c>
      <c r="K12" s="130">
        <v>9</v>
      </c>
      <c r="L12" s="12">
        <v>10</v>
      </c>
      <c r="M12" s="10">
        <v>11</v>
      </c>
    </row>
    <row r="13" spans="1:13" ht="24.75" customHeight="1">
      <c r="A13" s="103">
        <v>1</v>
      </c>
      <c r="B13" s="653" t="s">
        <v>242</v>
      </c>
      <c r="C13" s="654"/>
      <c r="D13" s="655"/>
      <c r="E13" s="94"/>
      <c r="F13" s="94">
        <v>351</v>
      </c>
      <c r="G13" s="94"/>
      <c r="H13" s="94"/>
      <c r="I13" s="94"/>
      <c r="J13" s="94"/>
      <c r="K13" s="94"/>
      <c r="L13" s="94"/>
      <c r="M13" s="482">
        <f>SUM(D13:L13)</f>
        <v>351</v>
      </c>
    </row>
    <row r="14" spans="1:13" s="1" customFormat="1" ht="12.75">
      <c r="A14" s="164" t="s">
        <v>182</v>
      </c>
      <c r="B14" s="405"/>
      <c r="C14" s="406" t="s">
        <v>488</v>
      </c>
      <c r="D14" s="407"/>
      <c r="E14" s="483">
        <f aca="true" t="shared" si="0" ref="E14:L14">SUM(E15:E16)</f>
        <v>0</v>
      </c>
      <c r="F14" s="483">
        <f t="shared" si="0"/>
        <v>0</v>
      </c>
      <c r="G14" s="483">
        <f t="shared" si="0"/>
        <v>0</v>
      </c>
      <c r="H14" s="483">
        <f t="shared" si="0"/>
        <v>0</v>
      </c>
      <c r="I14" s="483">
        <f t="shared" si="0"/>
        <v>0</v>
      </c>
      <c r="J14" s="483">
        <f t="shared" si="0"/>
        <v>0</v>
      </c>
      <c r="K14" s="483">
        <f t="shared" si="0"/>
        <v>0</v>
      </c>
      <c r="L14" s="483">
        <f t="shared" si="0"/>
        <v>0</v>
      </c>
      <c r="M14" s="482">
        <f aca="true" t="shared" si="1" ref="M14:M43">SUM(D14:L14)</f>
        <v>0</v>
      </c>
    </row>
    <row r="15" spans="1:13" s="1" customFormat="1" ht="12.75">
      <c r="A15" s="409" t="s">
        <v>253</v>
      </c>
      <c r="B15" s="410"/>
      <c r="C15" s="411"/>
      <c r="D15" s="13" t="s">
        <v>677</v>
      </c>
      <c r="E15" s="12"/>
      <c r="F15" s="5"/>
      <c r="G15" s="12"/>
      <c r="H15" s="12"/>
      <c r="I15" s="12"/>
      <c r="J15" s="12"/>
      <c r="K15" s="419"/>
      <c r="L15" s="419"/>
      <c r="M15" s="482">
        <f t="shared" si="1"/>
        <v>0</v>
      </c>
    </row>
    <row r="16" spans="1:13" s="1" customFormat="1" ht="21.75" customHeight="1">
      <c r="A16" s="412" t="s">
        <v>259</v>
      </c>
      <c r="B16" s="411"/>
      <c r="C16" s="411"/>
      <c r="D16" s="13" t="s">
        <v>678</v>
      </c>
      <c r="E16" s="12"/>
      <c r="F16" s="5"/>
      <c r="G16" s="12"/>
      <c r="H16" s="12"/>
      <c r="I16" s="12"/>
      <c r="J16" s="12"/>
      <c r="K16" s="419"/>
      <c r="L16" s="419"/>
      <c r="M16" s="482">
        <f t="shared" si="1"/>
        <v>0</v>
      </c>
    </row>
    <row r="17" spans="1:13" s="1" customFormat="1" ht="25.5" customHeight="1">
      <c r="A17" s="413" t="s">
        <v>183</v>
      </c>
      <c r="B17" s="414"/>
      <c r="C17" s="660" t="s">
        <v>13</v>
      </c>
      <c r="D17" s="661"/>
      <c r="E17" s="454">
        <f aca="true" t="shared" si="2" ref="E17:L17">SUM(E18:E20)</f>
        <v>0</v>
      </c>
      <c r="F17" s="454">
        <f t="shared" si="2"/>
        <v>0</v>
      </c>
      <c r="G17" s="454">
        <f t="shared" si="2"/>
        <v>0</v>
      </c>
      <c r="H17" s="454">
        <f t="shared" si="2"/>
        <v>0</v>
      </c>
      <c r="I17" s="454">
        <f t="shared" si="2"/>
        <v>0</v>
      </c>
      <c r="J17" s="454">
        <f t="shared" si="2"/>
        <v>0</v>
      </c>
      <c r="K17" s="454">
        <f t="shared" si="2"/>
        <v>0</v>
      </c>
      <c r="L17" s="454">
        <f t="shared" si="2"/>
        <v>0</v>
      </c>
      <c r="M17" s="482">
        <f t="shared" si="1"/>
        <v>0</v>
      </c>
    </row>
    <row r="18" spans="1:13" s="1" customFormat="1" ht="12.75">
      <c r="A18" s="409" t="s">
        <v>254</v>
      </c>
      <c r="B18" s="415"/>
      <c r="C18" s="411"/>
      <c r="D18" s="13" t="s">
        <v>680</v>
      </c>
      <c r="E18" s="12"/>
      <c r="F18" s="12"/>
      <c r="G18" s="12"/>
      <c r="H18" s="12"/>
      <c r="I18" s="12"/>
      <c r="J18" s="12"/>
      <c r="K18" s="12"/>
      <c r="L18" s="12"/>
      <c r="M18" s="482">
        <f t="shared" si="1"/>
        <v>0</v>
      </c>
    </row>
    <row r="19" spans="1:13" s="1" customFormat="1" ht="12.75">
      <c r="A19" s="409" t="s">
        <v>255</v>
      </c>
      <c r="B19" s="415"/>
      <c r="C19" s="411"/>
      <c r="D19" s="13" t="s">
        <v>681</v>
      </c>
      <c r="E19" s="12"/>
      <c r="F19" s="12"/>
      <c r="G19" s="12"/>
      <c r="H19" s="12"/>
      <c r="I19" s="12"/>
      <c r="J19" s="12"/>
      <c r="K19" s="12"/>
      <c r="L19" s="12"/>
      <c r="M19" s="482">
        <f t="shared" si="1"/>
        <v>0</v>
      </c>
    </row>
    <row r="20" spans="1:13" s="1" customFormat="1" ht="12.75">
      <c r="A20" s="409" t="s">
        <v>256</v>
      </c>
      <c r="B20" s="415"/>
      <c r="C20" s="411"/>
      <c r="D20" s="13" t="s">
        <v>682</v>
      </c>
      <c r="E20" s="12"/>
      <c r="F20" s="12"/>
      <c r="G20" s="12"/>
      <c r="H20" s="12"/>
      <c r="I20" s="12"/>
      <c r="J20" s="12"/>
      <c r="K20" s="12"/>
      <c r="L20" s="12"/>
      <c r="M20" s="482">
        <f t="shared" si="1"/>
        <v>0</v>
      </c>
    </row>
    <row r="21" spans="1:13" ht="12.75">
      <c r="A21" s="131">
        <v>4</v>
      </c>
      <c r="B21" s="416"/>
      <c r="C21" s="417" t="s">
        <v>274</v>
      </c>
      <c r="D21" s="418"/>
      <c r="E21" s="94"/>
      <c r="F21" s="94"/>
      <c r="G21" s="94"/>
      <c r="H21" s="94"/>
      <c r="I21" s="94"/>
      <c r="J21" s="420"/>
      <c r="K21" s="421"/>
      <c r="L21" s="421"/>
      <c r="M21" s="482">
        <f t="shared" si="1"/>
        <v>0</v>
      </c>
    </row>
    <row r="22" spans="1:13" ht="24.75" customHeight="1">
      <c r="A22" s="103">
        <v>5</v>
      </c>
      <c r="B22" s="657" t="s">
        <v>473</v>
      </c>
      <c r="C22" s="658"/>
      <c r="D22" s="659"/>
      <c r="E22" s="482">
        <f>E13+E14-E17+E21</f>
        <v>0</v>
      </c>
      <c r="F22" s="482">
        <f aca="true" t="shared" si="3" ref="F22:L22">F13+F14-F17+F21</f>
        <v>351</v>
      </c>
      <c r="G22" s="482">
        <f t="shared" si="3"/>
        <v>0</v>
      </c>
      <c r="H22" s="482">
        <f t="shared" si="3"/>
        <v>0</v>
      </c>
      <c r="I22" s="482">
        <f t="shared" si="3"/>
        <v>0</v>
      </c>
      <c r="J22" s="482">
        <f t="shared" si="3"/>
        <v>0</v>
      </c>
      <c r="K22" s="482">
        <f t="shared" si="3"/>
        <v>0</v>
      </c>
      <c r="L22" s="482">
        <f t="shared" si="3"/>
        <v>0</v>
      </c>
      <c r="M22" s="482">
        <f t="shared" si="1"/>
        <v>351</v>
      </c>
    </row>
    <row r="23" spans="1:13" s="1" customFormat="1" ht="24.75" customHeight="1">
      <c r="A23" s="8" t="s">
        <v>386</v>
      </c>
      <c r="B23" s="653" t="s">
        <v>275</v>
      </c>
      <c r="C23" s="654"/>
      <c r="D23" s="655"/>
      <c r="E23" s="10" t="s">
        <v>309</v>
      </c>
      <c r="F23" s="12">
        <v>166</v>
      </c>
      <c r="G23" s="408"/>
      <c r="H23" s="10" t="s">
        <v>309</v>
      </c>
      <c r="I23" s="10"/>
      <c r="J23" s="10" t="s">
        <v>309</v>
      </c>
      <c r="K23" s="10" t="s">
        <v>309</v>
      </c>
      <c r="L23" s="10"/>
      <c r="M23" s="482">
        <f t="shared" si="1"/>
        <v>166</v>
      </c>
    </row>
    <row r="24" spans="1:13" s="1" customFormat="1" ht="21.75" customHeight="1">
      <c r="A24" s="164" t="s">
        <v>385</v>
      </c>
      <c r="B24" s="404"/>
      <c r="C24" s="593" t="s">
        <v>14</v>
      </c>
      <c r="D24" s="656"/>
      <c r="E24" s="10" t="s">
        <v>309</v>
      </c>
      <c r="F24" s="408"/>
      <c r="G24" s="408"/>
      <c r="H24" s="10" t="s">
        <v>309</v>
      </c>
      <c r="I24" s="10"/>
      <c r="J24" s="10" t="s">
        <v>309</v>
      </c>
      <c r="K24" s="10" t="s">
        <v>309</v>
      </c>
      <c r="L24" s="10"/>
      <c r="M24" s="482">
        <f t="shared" si="1"/>
        <v>0</v>
      </c>
    </row>
    <row r="25" spans="1:13" s="1" customFormat="1" ht="24" customHeight="1">
      <c r="A25" s="164" t="s">
        <v>383</v>
      </c>
      <c r="B25" s="405"/>
      <c r="C25" s="670" t="s">
        <v>15</v>
      </c>
      <c r="D25" s="671"/>
      <c r="E25" s="10" t="s">
        <v>309</v>
      </c>
      <c r="F25" s="94">
        <v>111</v>
      </c>
      <c r="G25" s="422"/>
      <c r="H25" s="10" t="s">
        <v>309</v>
      </c>
      <c r="I25" s="423"/>
      <c r="J25" s="10" t="s">
        <v>309</v>
      </c>
      <c r="K25" s="10" t="s">
        <v>309</v>
      </c>
      <c r="L25" s="10"/>
      <c r="M25" s="482">
        <f t="shared" si="1"/>
        <v>111</v>
      </c>
    </row>
    <row r="26" spans="1:13" s="1" customFormat="1" ht="24.75" customHeight="1">
      <c r="A26" s="164" t="s">
        <v>382</v>
      </c>
      <c r="B26" s="405"/>
      <c r="C26" s="670" t="s">
        <v>16</v>
      </c>
      <c r="D26" s="672"/>
      <c r="E26" s="10" t="s">
        <v>309</v>
      </c>
      <c r="F26" s="482">
        <f>SUM(F27:F29)</f>
        <v>0</v>
      </c>
      <c r="G26" s="482">
        <f>SUM(G27:G29)</f>
        <v>0</v>
      </c>
      <c r="H26" s="10" t="s">
        <v>309</v>
      </c>
      <c r="I26" s="482">
        <f>SUM(I27:I29)</f>
        <v>0</v>
      </c>
      <c r="J26" s="10" t="s">
        <v>309</v>
      </c>
      <c r="K26" s="10" t="s">
        <v>309</v>
      </c>
      <c r="L26" s="482">
        <f>SUM(L27:L29)</f>
        <v>0</v>
      </c>
      <c r="M26" s="482">
        <f t="shared" si="1"/>
        <v>0</v>
      </c>
    </row>
    <row r="27" spans="1:13" s="1" customFormat="1" ht="12.75">
      <c r="A27" s="409" t="s">
        <v>686</v>
      </c>
      <c r="B27" s="410"/>
      <c r="C27" s="424"/>
      <c r="D27" s="385" t="s">
        <v>680</v>
      </c>
      <c r="E27" s="28" t="s">
        <v>309</v>
      </c>
      <c r="F27" s="425"/>
      <c r="G27" s="425"/>
      <c r="H27" s="28" t="s">
        <v>309</v>
      </c>
      <c r="I27" s="426"/>
      <c r="J27" s="28" t="s">
        <v>309</v>
      </c>
      <c r="K27" s="28" t="s">
        <v>309</v>
      </c>
      <c r="L27" s="28"/>
      <c r="M27" s="482">
        <f t="shared" si="1"/>
        <v>0</v>
      </c>
    </row>
    <row r="28" spans="1:13" s="1" customFormat="1" ht="12.75">
      <c r="A28" s="409" t="s">
        <v>687</v>
      </c>
      <c r="B28" s="410"/>
      <c r="C28" s="424"/>
      <c r="D28" s="385" t="s">
        <v>681</v>
      </c>
      <c r="E28" s="28" t="s">
        <v>309</v>
      </c>
      <c r="F28" s="425"/>
      <c r="G28" s="425"/>
      <c r="H28" s="28" t="s">
        <v>309</v>
      </c>
      <c r="I28" s="426"/>
      <c r="J28" s="28" t="s">
        <v>309</v>
      </c>
      <c r="K28" s="28" t="s">
        <v>309</v>
      </c>
      <c r="L28" s="28"/>
      <c r="M28" s="482">
        <f t="shared" si="1"/>
        <v>0</v>
      </c>
    </row>
    <row r="29" spans="1:13" s="1" customFormat="1" ht="12.75">
      <c r="A29" s="409" t="s">
        <v>688</v>
      </c>
      <c r="B29" s="410"/>
      <c r="C29" s="424"/>
      <c r="D29" s="385" t="s">
        <v>682</v>
      </c>
      <c r="E29" s="28" t="s">
        <v>309</v>
      </c>
      <c r="F29" s="425"/>
      <c r="G29" s="425"/>
      <c r="H29" s="28" t="s">
        <v>309</v>
      </c>
      <c r="I29" s="426"/>
      <c r="J29" s="28" t="s">
        <v>309</v>
      </c>
      <c r="K29" s="28" t="s">
        <v>309</v>
      </c>
      <c r="L29" s="28"/>
      <c r="M29" s="482">
        <f t="shared" si="1"/>
        <v>0</v>
      </c>
    </row>
    <row r="30" spans="1:13" ht="12.75">
      <c r="A30" s="103">
        <v>10</v>
      </c>
      <c r="B30" s="415"/>
      <c r="C30" s="427" t="s">
        <v>274</v>
      </c>
      <c r="D30" s="13"/>
      <c r="E30" s="10" t="s">
        <v>309</v>
      </c>
      <c r="F30" s="428"/>
      <c r="G30" s="428"/>
      <c r="H30" s="10" t="s">
        <v>309</v>
      </c>
      <c r="I30" s="429"/>
      <c r="J30" s="10" t="s">
        <v>309</v>
      </c>
      <c r="K30" s="10" t="s">
        <v>309</v>
      </c>
      <c r="L30" s="10"/>
      <c r="M30" s="482">
        <f t="shared" si="1"/>
        <v>0</v>
      </c>
    </row>
    <row r="31" spans="1:13" ht="24.75" customHeight="1">
      <c r="A31" s="103">
        <v>11</v>
      </c>
      <c r="B31" s="669" t="s">
        <v>489</v>
      </c>
      <c r="C31" s="594"/>
      <c r="D31" s="595"/>
      <c r="E31" s="10" t="s">
        <v>309</v>
      </c>
      <c r="F31" s="482">
        <f>F23+F24+F25-F26+F30</f>
        <v>277</v>
      </c>
      <c r="G31" s="482">
        <f>G23+G24+G25-G26+G30</f>
        <v>0</v>
      </c>
      <c r="H31" s="10" t="s">
        <v>309</v>
      </c>
      <c r="I31" s="482">
        <f>I23+I24+I25-I26+I30</f>
        <v>0</v>
      </c>
      <c r="J31" s="10" t="s">
        <v>309</v>
      </c>
      <c r="K31" s="10" t="s">
        <v>309</v>
      </c>
      <c r="L31" s="482">
        <f>L23+L24+L25-L26+L30</f>
        <v>0</v>
      </c>
      <c r="M31" s="482">
        <f t="shared" si="1"/>
        <v>277</v>
      </c>
    </row>
    <row r="32" spans="1:13" s="1" customFormat="1" ht="24.75" customHeight="1">
      <c r="A32" s="164" t="s">
        <v>377</v>
      </c>
      <c r="B32" s="653" t="s">
        <v>213</v>
      </c>
      <c r="C32" s="654"/>
      <c r="D32" s="655"/>
      <c r="E32" s="408"/>
      <c r="F32" s="408"/>
      <c r="G32" s="408"/>
      <c r="H32" s="408"/>
      <c r="I32" s="408"/>
      <c r="J32" s="408"/>
      <c r="K32" s="408"/>
      <c r="L32" s="408"/>
      <c r="M32" s="482">
        <f t="shared" si="1"/>
        <v>0</v>
      </c>
    </row>
    <row r="33" spans="1:13" s="1" customFormat="1" ht="24.75" customHeight="1">
      <c r="A33" s="164" t="s">
        <v>375</v>
      </c>
      <c r="B33" s="404"/>
      <c r="C33" s="593" t="s">
        <v>689</v>
      </c>
      <c r="D33" s="656"/>
      <c r="E33" s="408"/>
      <c r="F33" s="408"/>
      <c r="G33" s="408"/>
      <c r="H33" s="408"/>
      <c r="I33" s="408"/>
      <c r="J33" s="408"/>
      <c r="K33" s="408"/>
      <c r="L33" s="408"/>
      <c r="M33" s="482">
        <f t="shared" si="1"/>
        <v>0</v>
      </c>
    </row>
    <row r="34" spans="1:13" s="1" customFormat="1" ht="24.75" customHeight="1">
      <c r="A34" s="164" t="s">
        <v>373</v>
      </c>
      <c r="B34" s="405"/>
      <c r="C34" s="574" t="s">
        <v>17</v>
      </c>
      <c r="D34" s="610"/>
      <c r="E34" s="408"/>
      <c r="F34" s="408"/>
      <c r="G34" s="408"/>
      <c r="H34" s="408"/>
      <c r="I34" s="408"/>
      <c r="J34" s="408"/>
      <c r="K34" s="408"/>
      <c r="L34" s="408"/>
      <c r="M34" s="482">
        <f t="shared" si="1"/>
        <v>0</v>
      </c>
    </row>
    <row r="35" spans="1:13" s="1" customFormat="1" ht="22.5" customHeight="1">
      <c r="A35" s="164" t="s">
        <v>371</v>
      </c>
      <c r="B35" s="405"/>
      <c r="C35" s="670" t="s">
        <v>691</v>
      </c>
      <c r="D35" s="672"/>
      <c r="E35" s="408"/>
      <c r="F35" s="408"/>
      <c r="G35" s="408"/>
      <c r="H35" s="408"/>
      <c r="I35" s="408"/>
      <c r="J35" s="408"/>
      <c r="K35" s="408"/>
      <c r="L35" s="408"/>
      <c r="M35" s="482">
        <f t="shared" si="1"/>
        <v>0</v>
      </c>
    </row>
    <row r="36" spans="1:13" s="1" customFormat="1" ht="24.75" customHeight="1">
      <c r="A36" s="8" t="s">
        <v>369</v>
      </c>
      <c r="B36" s="405"/>
      <c r="C36" s="670" t="s">
        <v>18</v>
      </c>
      <c r="D36" s="672"/>
      <c r="E36" s="482">
        <f aca="true" t="shared" si="4" ref="E36:L36">SUM(E37:E39)</f>
        <v>0</v>
      </c>
      <c r="F36" s="482">
        <f t="shared" si="4"/>
        <v>0</v>
      </c>
      <c r="G36" s="482">
        <f t="shared" si="4"/>
        <v>0</v>
      </c>
      <c r="H36" s="482">
        <f t="shared" si="4"/>
        <v>0</v>
      </c>
      <c r="I36" s="482">
        <f t="shared" si="4"/>
        <v>0</v>
      </c>
      <c r="J36" s="482">
        <f t="shared" si="4"/>
        <v>0</v>
      </c>
      <c r="K36" s="482">
        <f t="shared" si="4"/>
        <v>0</v>
      </c>
      <c r="L36" s="482">
        <f t="shared" si="4"/>
        <v>0</v>
      </c>
      <c r="M36" s="482">
        <f t="shared" si="1"/>
        <v>0</v>
      </c>
    </row>
    <row r="37" spans="1:13" s="1" customFormat="1" ht="12.75">
      <c r="A37" s="409" t="s">
        <v>693</v>
      </c>
      <c r="B37" s="410"/>
      <c r="C37" s="424"/>
      <c r="D37" s="385" t="s">
        <v>680</v>
      </c>
      <c r="E37" s="408"/>
      <c r="F37" s="408"/>
      <c r="G37" s="408"/>
      <c r="H37" s="408"/>
      <c r="I37" s="408"/>
      <c r="J37" s="408"/>
      <c r="K37" s="408"/>
      <c r="L37" s="408"/>
      <c r="M37" s="482">
        <f t="shared" si="1"/>
        <v>0</v>
      </c>
    </row>
    <row r="38" spans="1:13" s="1" customFormat="1" ht="12.75">
      <c r="A38" s="409" t="s">
        <v>694</v>
      </c>
      <c r="B38" s="410"/>
      <c r="C38" s="424"/>
      <c r="D38" s="385" t="s">
        <v>681</v>
      </c>
      <c r="E38" s="408"/>
      <c r="F38" s="408"/>
      <c r="G38" s="408"/>
      <c r="H38" s="408"/>
      <c r="I38" s="408"/>
      <c r="J38" s="408"/>
      <c r="K38" s="408"/>
      <c r="L38" s="408"/>
      <c r="M38" s="482">
        <f t="shared" si="1"/>
        <v>0</v>
      </c>
    </row>
    <row r="39" spans="1:13" s="1" customFormat="1" ht="12.75">
      <c r="A39" s="409" t="s">
        <v>695</v>
      </c>
      <c r="B39" s="410"/>
      <c r="C39" s="424"/>
      <c r="D39" s="385" t="s">
        <v>682</v>
      </c>
      <c r="E39" s="408"/>
      <c r="F39" s="408"/>
      <c r="G39" s="408"/>
      <c r="H39" s="408"/>
      <c r="I39" s="408"/>
      <c r="J39" s="408"/>
      <c r="K39" s="408"/>
      <c r="L39" s="408"/>
      <c r="M39" s="482">
        <f t="shared" si="1"/>
        <v>0</v>
      </c>
    </row>
    <row r="40" spans="1:13" ht="12.75">
      <c r="A40" s="131">
        <v>17</v>
      </c>
      <c r="B40" s="405"/>
      <c r="C40" s="430" t="s">
        <v>274</v>
      </c>
      <c r="D40" s="407"/>
      <c r="E40" s="219"/>
      <c r="F40" s="219"/>
      <c r="G40" s="219"/>
      <c r="H40" s="219"/>
      <c r="I40" s="219"/>
      <c r="J40" s="219"/>
      <c r="K40" s="219"/>
      <c r="L40" s="219"/>
      <c r="M40" s="482">
        <f t="shared" si="1"/>
        <v>0</v>
      </c>
    </row>
    <row r="41" spans="1:13" ht="24.75" customHeight="1">
      <c r="A41" s="103">
        <v>18</v>
      </c>
      <c r="B41" s="669" t="s">
        <v>493</v>
      </c>
      <c r="C41" s="594"/>
      <c r="D41" s="595"/>
      <c r="E41" s="482">
        <f>E32+E33+E34-E35-E36+E40</f>
        <v>0</v>
      </c>
      <c r="F41" s="482">
        <f aca="true" t="shared" si="5" ref="F41:L41">F32+F33+F34-F35-F36+F40</f>
        <v>0</v>
      </c>
      <c r="G41" s="482">
        <f t="shared" si="5"/>
        <v>0</v>
      </c>
      <c r="H41" s="482">
        <f t="shared" si="5"/>
        <v>0</v>
      </c>
      <c r="I41" s="482">
        <f t="shared" si="5"/>
        <v>0</v>
      </c>
      <c r="J41" s="482">
        <f t="shared" si="5"/>
        <v>0</v>
      </c>
      <c r="K41" s="482">
        <f t="shared" si="5"/>
        <v>0</v>
      </c>
      <c r="L41" s="482">
        <f t="shared" si="5"/>
        <v>0</v>
      </c>
      <c r="M41" s="482">
        <f t="shared" si="1"/>
        <v>0</v>
      </c>
    </row>
    <row r="42" spans="1:13" ht="24.75" customHeight="1">
      <c r="A42" s="103">
        <v>19</v>
      </c>
      <c r="B42" s="673" t="s">
        <v>494</v>
      </c>
      <c r="C42" s="674"/>
      <c r="D42" s="675"/>
      <c r="E42" s="482">
        <f>E22-E41</f>
        <v>0</v>
      </c>
      <c r="F42" s="482">
        <f>F22-F31-F41</f>
        <v>74</v>
      </c>
      <c r="G42" s="482">
        <f>G22-G31-G41</f>
        <v>0</v>
      </c>
      <c r="H42" s="482">
        <f>H22-H41</f>
        <v>0</v>
      </c>
      <c r="I42" s="482">
        <f>I22-I31-I41</f>
        <v>0</v>
      </c>
      <c r="J42" s="482">
        <f>J22-J41</f>
        <v>0</v>
      </c>
      <c r="K42" s="482">
        <f>K22-K41</f>
        <v>0</v>
      </c>
      <c r="L42" s="482">
        <f>L22-L31-L41</f>
        <v>0</v>
      </c>
      <c r="M42" s="482">
        <f t="shared" si="1"/>
        <v>74</v>
      </c>
    </row>
    <row r="43" spans="1:13" ht="24.75" customHeight="1">
      <c r="A43" s="103">
        <v>20</v>
      </c>
      <c r="B43" s="669" t="s">
        <v>495</v>
      </c>
      <c r="C43" s="594"/>
      <c r="D43" s="595"/>
      <c r="E43" s="482">
        <f>E13-E32</f>
        <v>0</v>
      </c>
      <c r="F43" s="482">
        <f>F13-F23-F32</f>
        <v>185</v>
      </c>
      <c r="G43" s="482">
        <f>G13-G23-G32</f>
        <v>0</v>
      </c>
      <c r="H43" s="482">
        <f>H13-H32</f>
        <v>0</v>
      </c>
      <c r="I43" s="482">
        <f>I13-I23-I32</f>
        <v>0</v>
      </c>
      <c r="J43" s="482">
        <f>J13-J32</f>
        <v>0</v>
      </c>
      <c r="K43" s="482">
        <f>K13-K32</f>
        <v>0</v>
      </c>
      <c r="L43" s="482">
        <f>L13-L23-L32</f>
        <v>0</v>
      </c>
      <c r="M43" s="482">
        <f t="shared" si="1"/>
        <v>185</v>
      </c>
    </row>
    <row r="44" spans="1:6" s="1" customFormat="1" ht="12.75">
      <c r="A44" s="431" t="s">
        <v>19</v>
      </c>
      <c r="B44" s="431"/>
      <c r="C44" s="431"/>
      <c r="D44" s="431"/>
      <c r="E44" s="431"/>
      <c r="F44" s="431"/>
    </row>
    <row r="45" s="1" customFormat="1" ht="12.75">
      <c r="A45" s="145" t="s">
        <v>20</v>
      </c>
    </row>
    <row r="46" spans="1:6" s="105" customFormat="1" ht="12.75">
      <c r="A46" s="105" t="s">
        <v>609</v>
      </c>
      <c r="C46" s="135"/>
      <c r="D46" s="105" t="s">
        <v>244</v>
      </c>
      <c r="E46" s="134"/>
      <c r="F46" s="134"/>
    </row>
    <row r="47" spans="3:6" s="105" customFormat="1" ht="12.75">
      <c r="C47" s="205"/>
      <c r="D47" s="205" t="s">
        <v>613</v>
      </c>
      <c r="E47" s="134"/>
      <c r="F47" s="134"/>
    </row>
    <row r="48" s="105" customFormat="1" ht="12.75"/>
  </sheetData>
  <sheetProtection/>
  <mergeCells count="29">
    <mergeCell ref="B43:D43"/>
    <mergeCell ref="B31:D31"/>
    <mergeCell ref="C25:D25"/>
    <mergeCell ref="C26:D26"/>
    <mergeCell ref="B32:D32"/>
    <mergeCell ref="C33:D33"/>
    <mergeCell ref="B41:D41"/>
    <mergeCell ref="B42:D42"/>
    <mergeCell ref="C35:D35"/>
    <mergeCell ref="C36:D36"/>
    <mergeCell ref="A3:M3"/>
    <mergeCell ref="D7:M7"/>
    <mergeCell ref="D8:M8"/>
    <mergeCell ref="A10:A11"/>
    <mergeCell ref="D10:D11"/>
    <mergeCell ref="M10:M11"/>
    <mergeCell ref="E5:J5"/>
    <mergeCell ref="E6:J6"/>
    <mergeCell ref="E10:E11"/>
    <mergeCell ref="F10:F11"/>
    <mergeCell ref="J10:K10"/>
    <mergeCell ref="L10:L11"/>
    <mergeCell ref="B23:D23"/>
    <mergeCell ref="C24:D24"/>
    <mergeCell ref="B13:D13"/>
    <mergeCell ref="C34:D34"/>
    <mergeCell ref="B22:D22"/>
    <mergeCell ref="C17:D17"/>
    <mergeCell ref="G10:I10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SheetLayoutView="100" zoomScalePageLayoutView="0" workbookViewId="0" topLeftCell="B1">
      <selection activeCell="I35" sqref="I35"/>
    </sheetView>
  </sheetViews>
  <sheetFormatPr defaultColWidth="9.140625" defaultRowHeight="12.75"/>
  <cols>
    <col min="1" max="1" width="5.57421875" style="111" customWidth="1"/>
    <col min="2" max="2" width="1.8515625" style="111" customWidth="1"/>
    <col min="3" max="3" width="47.8515625" style="111" customWidth="1"/>
    <col min="4" max="5" width="12.7109375" style="111" customWidth="1"/>
    <col min="6" max="6" width="16.28125" style="111" customWidth="1"/>
    <col min="7" max="8" width="12.7109375" style="111" customWidth="1"/>
    <col min="9" max="9" width="16.140625" style="111" customWidth="1"/>
    <col min="10" max="16384" width="9.140625" style="111" customWidth="1"/>
  </cols>
  <sheetData>
    <row r="1" spans="1:9" ht="12.75">
      <c r="A1" s="139"/>
      <c r="B1" s="139"/>
      <c r="C1" s="139"/>
      <c r="D1" s="139"/>
      <c r="E1" s="139"/>
      <c r="F1" s="684" t="s">
        <v>497</v>
      </c>
      <c r="G1" s="684"/>
      <c r="H1" s="684"/>
      <c r="I1" s="684"/>
    </row>
    <row r="2" spans="1:8" ht="12.75">
      <c r="A2" s="139"/>
      <c r="B2" s="138"/>
      <c r="C2" s="139"/>
      <c r="D2" s="139"/>
      <c r="E2" s="139"/>
      <c r="F2" s="139" t="s">
        <v>21</v>
      </c>
      <c r="G2" s="139"/>
      <c r="H2" s="139"/>
    </row>
    <row r="3" spans="1:9" ht="21.75" customHeight="1">
      <c r="A3" s="685" t="s">
        <v>22</v>
      </c>
      <c r="B3" s="685"/>
      <c r="C3" s="685"/>
      <c r="D3" s="685"/>
      <c r="E3" s="685"/>
      <c r="F3" s="685"/>
      <c r="G3" s="685"/>
      <c r="H3" s="685"/>
      <c r="I3" s="685"/>
    </row>
    <row r="4" spans="1:9" ht="15" customHeight="1">
      <c r="A4" s="619" t="s">
        <v>620</v>
      </c>
      <c r="B4" s="619"/>
      <c r="C4" s="619"/>
      <c r="D4" s="619"/>
      <c r="E4" s="619"/>
      <c r="F4" s="619"/>
      <c r="G4" s="619"/>
      <c r="H4" s="619"/>
      <c r="I4" s="619"/>
    </row>
    <row r="5" spans="1:9" ht="12.75">
      <c r="A5" s="676" t="s">
        <v>313</v>
      </c>
      <c r="B5" s="676"/>
      <c r="C5" s="676"/>
      <c r="D5" s="676"/>
      <c r="E5" s="676"/>
      <c r="F5" s="676"/>
      <c r="G5" s="676"/>
      <c r="H5" s="676"/>
      <c r="I5" s="676"/>
    </row>
    <row r="6" spans="1:9" ht="8.25" customHeight="1">
      <c r="A6" s="194"/>
      <c r="B6" s="194"/>
      <c r="C6" s="194"/>
      <c r="D6" s="194"/>
      <c r="E6" s="194"/>
      <c r="F6" s="194"/>
      <c r="G6" s="194"/>
      <c r="H6" s="194"/>
      <c r="I6" s="194"/>
    </row>
    <row r="7" spans="1:9" ht="12.75">
      <c r="A7" s="686" t="s">
        <v>500</v>
      </c>
      <c r="B7" s="686"/>
      <c r="C7" s="686"/>
      <c r="D7" s="686"/>
      <c r="E7" s="686"/>
      <c r="F7" s="686"/>
      <c r="G7" s="686"/>
      <c r="H7" s="686"/>
      <c r="I7" s="686"/>
    </row>
    <row r="8" spans="1:9" ht="9" customHeight="1">
      <c r="A8" s="139"/>
      <c r="B8" s="139"/>
      <c r="C8" s="139"/>
      <c r="D8" s="139"/>
      <c r="E8" s="139"/>
      <c r="F8" s="139"/>
      <c r="G8" s="139"/>
      <c r="H8" s="139"/>
      <c r="I8" s="139"/>
    </row>
    <row r="9" spans="1:9" s="215" customFormat="1" ht="25.5" customHeight="1">
      <c r="A9" s="687" t="s">
        <v>92</v>
      </c>
      <c r="B9" s="688" t="s">
        <v>272</v>
      </c>
      <c r="C9" s="689"/>
      <c r="D9" s="687" t="s">
        <v>287</v>
      </c>
      <c r="E9" s="687"/>
      <c r="F9" s="687"/>
      <c r="G9" s="687" t="s">
        <v>288</v>
      </c>
      <c r="H9" s="687"/>
      <c r="I9" s="687"/>
    </row>
    <row r="10" spans="1:9" s="215" customFormat="1" ht="66">
      <c r="A10" s="687"/>
      <c r="B10" s="690"/>
      <c r="C10" s="691"/>
      <c r="D10" s="28" t="s">
        <v>501</v>
      </c>
      <c r="E10" s="28" t="s">
        <v>502</v>
      </c>
      <c r="F10" s="28" t="s">
        <v>503</v>
      </c>
      <c r="G10" s="28" t="s">
        <v>501</v>
      </c>
      <c r="H10" s="28" t="s">
        <v>502</v>
      </c>
      <c r="I10" s="28" t="s">
        <v>503</v>
      </c>
    </row>
    <row r="11" spans="1:9" s="215" customFormat="1" ht="12.75">
      <c r="A11" s="28">
        <v>1</v>
      </c>
      <c r="B11" s="679">
        <v>2</v>
      </c>
      <c r="C11" s="680"/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</row>
    <row r="12" spans="1:9" s="215" customFormat="1" ht="25.5" customHeight="1">
      <c r="A12" s="211" t="s">
        <v>181</v>
      </c>
      <c r="B12" s="608" t="s">
        <v>23</v>
      </c>
      <c r="C12" s="681"/>
      <c r="D12" s="454">
        <f>SUM(D13,D14,D17,D23,D24,D27)</f>
        <v>35681</v>
      </c>
      <c r="E12" s="454">
        <f>SUM(E13,E14,E17,E23,E24,E27)</f>
        <v>35681</v>
      </c>
      <c r="F12" s="454">
        <f>SUM(F13,F14,F17,F23,F24,F27)</f>
        <v>0</v>
      </c>
      <c r="G12" s="454">
        <f>SUM(G13,G14,G17,G23,G24,G27)</f>
        <v>42709</v>
      </c>
      <c r="H12" s="454">
        <f>SUM(H13,H14,H17,H23,H24,H27)</f>
        <v>42709</v>
      </c>
      <c r="I12" s="454"/>
    </row>
    <row r="13" spans="1:9" s="215" customFormat="1" ht="15" customHeight="1">
      <c r="A13" s="28" t="s">
        <v>24</v>
      </c>
      <c r="B13" s="682" t="s">
        <v>507</v>
      </c>
      <c r="C13" s="683"/>
      <c r="D13" s="453">
        <f>SUM(E13:F13)</f>
        <v>0</v>
      </c>
      <c r="E13" s="28"/>
      <c r="F13" s="28"/>
      <c r="G13" s="453"/>
      <c r="H13" s="453"/>
      <c r="I13" s="28"/>
    </row>
    <row r="14" spans="1:9" s="215" customFormat="1" ht="12.75" customHeight="1">
      <c r="A14" s="28" t="s">
        <v>251</v>
      </c>
      <c r="B14" s="576" t="s">
        <v>504</v>
      </c>
      <c r="C14" s="640"/>
      <c r="D14" s="453">
        <f>SUM(D15:D16)</f>
        <v>0</v>
      </c>
      <c r="E14" s="453">
        <f>SUM(E15:E16)</f>
        <v>0</v>
      </c>
      <c r="F14" s="453">
        <f>SUM(F15:F16)</f>
        <v>0</v>
      </c>
      <c r="G14" s="453"/>
      <c r="H14" s="453"/>
      <c r="I14" s="453"/>
    </row>
    <row r="15" spans="1:9" s="215" customFormat="1" ht="12.75" customHeight="1">
      <c r="A15" s="28" t="s">
        <v>568</v>
      </c>
      <c r="B15" s="29"/>
      <c r="C15" s="432" t="s">
        <v>505</v>
      </c>
      <c r="D15" s="453">
        <f aca="true" t="shared" si="0" ref="D15:D28">SUM(E15:F15)</f>
        <v>0</v>
      </c>
      <c r="E15" s="433"/>
      <c r="F15" s="433"/>
      <c r="G15" s="453"/>
      <c r="H15" s="453"/>
      <c r="I15" s="433"/>
    </row>
    <row r="16" spans="1:9" s="215" customFormat="1" ht="12.75" customHeight="1">
      <c r="A16" s="28" t="s">
        <v>569</v>
      </c>
      <c r="B16" s="29"/>
      <c r="C16" s="432" t="s">
        <v>506</v>
      </c>
      <c r="D16" s="453">
        <f t="shared" si="0"/>
        <v>0</v>
      </c>
      <c r="E16" s="433"/>
      <c r="F16" s="433"/>
      <c r="G16" s="453"/>
      <c r="H16" s="453"/>
      <c r="I16" s="433"/>
    </row>
    <row r="17" spans="1:9" s="215" customFormat="1" ht="25.5" customHeight="1">
      <c r="A17" s="28" t="s">
        <v>252</v>
      </c>
      <c r="B17" s="576" t="s">
        <v>508</v>
      </c>
      <c r="C17" s="640"/>
      <c r="D17" s="453">
        <f>SUM(D18:D22)</f>
        <v>0</v>
      </c>
      <c r="E17" s="453">
        <f>SUM(E18:E22)</f>
        <v>0</v>
      </c>
      <c r="F17" s="453">
        <f>SUM(F18:F22)</f>
        <v>0</v>
      </c>
      <c r="G17" s="453"/>
      <c r="H17" s="453"/>
      <c r="I17" s="453"/>
    </row>
    <row r="18" spans="1:9" s="215" customFormat="1" ht="12.75" customHeight="1">
      <c r="A18" s="28" t="s">
        <v>25</v>
      </c>
      <c r="B18" s="29"/>
      <c r="C18" s="432" t="s">
        <v>509</v>
      </c>
      <c r="D18" s="453">
        <f t="shared" si="0"/>
        <v>0</v>
      </c>
      <c r="E18" s="433"/>
      <c r="F18" s="433"/>
      <c r="G18" s="453"/>
      <c r="H18" s="453"/>
      <c r="I18" s="433"/>
    </row>
    <row r="19" spans="1:9" s="215" customFormat="1" ht="12.75" customHeight="1">
      <c r="A19" s="28" t="s">
        <v>26</v>
      </c>
      <c r="B19" s="29"/>
      <c r="C19" s="432" t="s">
        <v>510</v>
      </c>
      <c r="D19" s="453">
        <f t="shared" si="0"/>
        <v>0</v>
      </c>
      <c r="E19" s="433"/>
      <c r="F19" s="433"/>
      <c r="G19" s="453"/>
      <c r="H19" s="453"/>
      <c r="I19" s="433"/>
    </row>
    <row r="20" spans="1:9" s="215" customFormat="1" ht="12.75" customHeight="1">
      <c r="A20" s="28" t="s">
        <v>27</v>
      </c>
      <c r="B20" s="29"/>
      <c r="C20" s="432" t="s">
        <v>511</v>
      </c>
      <c r="D20" s="453">
        <f t="shared" si="0"/>
        <v>0</v>
      </c>
      <c r="E20" s="433"/>
      <c r="F20" s="433"/>
      <c r="G20" s="453"/>
      <c r="H20" s="453"/>
      <c r="I20" s="433"/>
    </row>
    <row r="21" spans="1:9" s="215" customFormat="1" ht="12.75" customHeight="1">
      <c r="A21" s="28" t="s">
        <v>28</v>
      </c>
      <c r="B21" s="29"/>
      <c r="C21" s="432" t="s">
        <v>512</v>
      </c>
      <c r="D21" s="453">
        <f t="shared" si="0"/>
        <v>0</v>
      </c>
      <c r="E21" s="433"/>
      <c r="F21" s="433"/>
      <c r="G21" s="453"/>
      <c r="H21" s="453"/>
      <c r="I21" s="433"/>
    </row>
    <row r="22" spans="1:9" s="215" customFormat="1" ht="12.75" customHeight="1">
      <c r="A22" s="28" t="s">
        <v>29</v>
      </c>
      <c r="B22" s="29"/>
      <c r="C22" s="432" t="s">
        <v>459</v>
      </c>
      <c r="D22" s="453">
        <f t="shared" si="0"/>
        <v>0</v>
      </c>
      <c r="E22" s="433"/>
      <c r="F22" s="433"/>
      <c r="G22" s="453"/>
      <c r="H22" s="453"/>
      <c r="I22" s="433"/>
    </row>
    <row r="23" spans="1:9" s="215" customFormat="1" ht="25.5" customHeight="1">
      <c r="A23" s="28" t="s">
        <v>263</v>
      </c>
      <c r="B23" s="576" t="s">
        <v>30</v>
      </c>
      <c r="C23" s="640"/>
      <c r="D23" s="453">
        <f t="shared" si="0"/>
        <v>0</v>
      </c>
      <c r="E23" s="372"/>
      <c r="F23" s="372"/>
      <c r="G23" s="453"/>
      <c r="H23" s="453"/>
      <c r="I23" s="372"/>
    </row>
    <row r="24" spans="1:9" s="215" customFormat="1" ht="12.75" customHeight="1">
      <c r="A24" s="28" t="s">
        <v>269</v>
      </c>
      <c r="B24" s="576" t="s">
        <v>322</v>
      </c>
      <c r="C24" s="640"/>
      <c r="D24" s="453">
        <f>SUM(D25:D26)</f>
        <v>35681</v>
      </c>
      <c r="E24" s="453">
        <f>SUM(E25:E26)</f>
        <v>35681</v>
      </c>
      <c r="F24" s="453">
        <f>SUM(F25:F26)</f>
        <v>0</v>
      </c>
      <c r="G24" s="453">
        <f>SUM(G25:G26)</f>
        <v>32832</v>
      </c>
      <c r="H24" s="453">
        <f>SUM(H25:H26)</f>
        <v>32832</v>
      </c>
      <c r="I24" s="453"/>
    </row>
    <row r="25" spans="1:9" s="215" customFormat="1" ht="12.75" customHeight="1">
      <c r="A25" s="28" t="s">
        <v>31</v>
      </c>
      <c r="B25" s="29"/>
      <c r="C25" s="432" t="s">
        <v>513</v>
      </c>
      <c r="D25" s="453">
        <v>35681</v>
      </c>
      <c r="E25" s="433">
        <v>35681</v>
      </c>
      <c r="F25" s="433"/>
      <c r="G25" s="453">
        <v>2675</v>
      </c>
      <c r="H25" s="453">
        <v>2675</v>
      </c>
      <c r="I25" s="433"/>
    </row>
    <row r="26" spans="1:9" s="215" customFormat="1" ht="12.75" customHeight="1">
      <c r="A26" s="28" t="s">
        <v>32</v>
      </c>
      <c r="B26" s="29"/>
      <c r="C26" s="432" t="s">
        <v>459</v>
      </c>
      <c r="D26" s="453"/>
      <c r="E26" s="433"/>
      <c r="F26" s="433"/>
      <c r="G26" s="453">
        <v>30157</v>
      </c>
      <c r="H26" s="453">
        <v>30157</v>
      </c>
      <c r="I26" s="433"/>
    </row>
    <row r="27" spans="1:9" s="215" customFormat="1" ht="12.75" customHeight="1">
      <c r="A27" s="28" t="s">
        <v>270</v>
      </c>
      <c r="B27" s="576" t="s">
        <v>127</v>
      </c>
      <c r="C27" s="640"/>
      <c r="D27" s="453"/>
      <c r="E27" s="433"/>
      <c r="F27" s="372"/>
      <c r="G27" s="453">
        <v>9877</v>
      </c>
      <c r="H27" s="453">
        <v>9877</v>
      </c>
      <c r="I27" s="372"/>
    </row>
    <row r="28" spans="1:9" s="215" customFormat="1" ht="38.25" customHeight="1">
      <c r="A28" s="211" t="s">
        <v>182</v>
      </c>
      <c r="B28" s="608" t="s">
        <v>33</v>
      </c>
      <c r="C28" s="609"/>
      <c r="D28" s="453">
        <f t="shared" si="0"/>
        <v>0</v>
      </c>
      <c r="E28" s="372"/>
      <c r="F28" s="372"/>
      <c r="G28" s="453"/>
      <c r="H28" s="453"/>
      <c r="I28" s="372"/>
    </row>
    <row r="29" spans="1:9" s="215" customFormat="1" ht="25.5" customHeight="1">
      <c r="A29" s="211" t="s">
        <v>183</v>
      </c>
      <c r="B29" s="632" t="s">
        <v>34</v>
      </c>
      <c r="C29" s="632"/>
      <c r="D29" s="454">
        <f>D12-D28</f>
        <v>35681</v>
      </c>
      <c r="E29" s="454">
        <f>E12-E28</f>
        <v>35681</v>
      </c>
      <c r="F29" s="454">
        <f>F12-F28</f>
        <v>0</v>
      </c>
      <c r="G29" s="454">
        <f>G12-G28</f>
        <v>42709</v>
      </c>
      <c r="H29" s="454">
        <f>H12-H28</f>
        <v>42709</v>
      </c>
      <c r="I29" s="454"/>
    </row>
    <row r="30" spans="1:9" ht="12.75" customHeight="1">
      <c r="A30" s="83"/>
      <c r="B30" s="143"/>
      <c r="C30" s="143"/>
      <c r="D30" s="84"/>
      <c r="E30" s="84"/>
      <c r="F30" s="84"/>
      <c r="G30" s="84"/>
      <c r="H30" s="84"/>
      <c r="I30" s="84"/>
    </row>
    <row r="31" spans="1:5" s="133" customFormat="1" ht="12.75">
      <c r="A31" s="133" t="s">
        <v>609</v>
      </c>
      <c r="C31" s="209" t="s">
        <v>245</v>
      </c>
      <c r="D31" s="209"/>
      <c r="E31" s="210"/>
    </row>
    <row r="32" spans="3:5" s="133" customFormat="1" ht="12.75">
      <c r="C32" s="210" t="s">
        <v>613</v>
      </c>
      <c r="E32" s="210"/>
    </row>
    <row r="33" spans="1:9" ht="12.75">
      <c r="A33" s="139"/>
      <c r="B33" s="139"/>
      <c r="C33" s="139"/>
      <c r="D33" s="139"/>
      <c r="E33" s="139"/>
      <c r="F33" s="139"/>
      <c r="G33" s="139"/>
      <c r="H33" s="139"/>
      <c r="I33" s="139"/>
    </row>
    <row r="34" spans="1:9" ht="12.75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9" ht="12.75">
      <c r="A35" s="139"/>
      <c r="B35" s="139"/>
      <c r="C35" s="139"/>
      <c r="D35" s="139"/>
      <c r="E35" s="139"/>
      <c r="F35" s="139"/>
      <c r="G35" s="139"/>
      <c r="H35" s="139"/>
      <c r="I35" s="139"/>
    </row>
    <row r="36" spans="1:9" ht="12.75">
      <c r="A36" s="139"/>
      <c r="B36" s="139"/>
      <c r="C36" s="139"/>
      <c r="D36" s="139"/>
      <c r="E36" s="139"/>
      <c r="F36" s="139"/>
      <c r="G36" s="139"/>
      <c r="H36" s="139"/>
      <c r="I36" s="139"/>
    </row>
    <row r="37" spans="1:9" ht="12.75">
      <c r="A37" s="139"/>
      <c r="B37" s="139"/>
      <c r="C37" s="139"/>
      <c r="D37" s="139"/>
      <c r="E37" s="139"/>
      <c r="F37" s="139"/>
      <c r="G37" s="139"/>
      <c r="H37" s="139"/>
      <c r="I37" s="139"/>
    </row>
    <row r="38" spans="1:9" ht="12.75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9" ht="12.75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ht="12.75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9" ht="12.75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ht="12.75">
      <c r="A42" s="139"/>
      <c r="B42" s="139"/>
      <c r="C42" s="139"/>
      <c r="D42" s="139"/>
      <c r="E42" s="139"/>
      <c r="F42" s="139"/>
      <c r="G42" s="139"/>
      <c r="H42" s="139"/>
      <c r="I42" s="139"/>
    </row>
    <row r="43" spans="1:9" ht="12.75">
      <c r="A43" s="139"/>
      <c r="B43" s="139"/>
      <c r="C43" s="139"/>
      <c r="D43" s="139"/>
      <c r="E43" s="139"/>
      <c r="F43" s="139"/>
      <c r="G43" s="139"/>
      <c r="H43" s="139"/>
      <c r="I43" s="139"/>
    </row>
    <row r="44" spans="1:9" ht="12.75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ht="12.75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ht="12.75">
      <c r="A46" s="139"/>
      <c r="B46" s="139"/>
      <c r="C46" s="139"/>
      <c r="D46" s="139"/>
      <c r="E46" s="139"/>
      <c r="F46" s="139"/>
      <c r="G46" s="139"/>
      <c r="H46" s="139"/>
      <c r="I46" s="139"/>
    </row>
    <row r="47" spans="1:9" ht="12.75">
      <c r="A47" s="139"/>
      <c r="B47" s="139"/>
      <c r="C47" s="139"/>
      <c r="D47" s="139"/>
      <c r="E47" s="139"/>
      <c r="F47" s="139"/>
      <c r="G47" s="139"/>
      <c r="H47" s="139"/>
      <c r="I47" s="139"/>
    </row>
    <row r="48" spans="1:9" ht="12.75">
      <c r="A48" s="139"/>
      <c r="B48" s="139"/>
      <c r="C48" s="139"/>
      <c r="D48" s="139"/>
      <c r="E48" s="139"/>
      <c r="F48" s="139"/>
      <c r="G48" s="139"/>
      <c r="H48" s="139"/>
      <c r="I48" s="139"/>
    </row>
    <row r="49" spans="1:9" ht="12.75">
      <c r="A49" s="139"/>
      <c r="B49" s="139"/>
      <c r="C49" s="139"/>
      <c r="D49" s="139"/>
      <c r="E49" s="139"/>
      <c r="F49" s="139"/>
      <c r="G49" s="139"/>
      <c r="H49" s="139"/>
      <c r="I49" s="139"/>
    </row>
    <row r="50" spans="1:9" ht="12.75">
      <c r="A50" s="139"/>
      <c r="B50" s="139"/>
      <c r="C50" s="139"/>
      <c r="D50" s="139"/>
      <c r="E50" s="139"/>
      <c r="F50" s="139"/>
      <c r="G50" s="139"/>
      <c r="H50" s="139"/>
      <c r="I50" s="139"/>
    </row>
    <row r="51" spans="1:9" ht="12.75">
      <c r="A51" s="139"/>
      <c r="B51" s="139"/>
      <c r="C51" s="139"/>
      <c r="D51" s="139"/>
      <c r="E51" s="139"/>
      <c r="F51" s="139"/>
      <c r="G51" s="139"/>
      <c r="H51" s="139"/>
      <c r="I51" s="139"/>
    </row>
    <row r="52" spans="1:9" ht="12.75">
      <c r="A52" s="139"/>
      <c r="B52" s="139"/>
      <c r="C52" s="139"/>
      <c r="D52" s="139"/>
      <c r="E52" s="139"/>
      <c r="F52" s="139"/>
      <c r="G52" s="139"/>
      <c r="H52" s="139"/>
      <c r="I52" s="139"/>
    </row>
    <row r="53" spans="1:9" ht="12.75">
      <c r="A53" s="139"/>
      <c r="B53" s="139"/>
      <c r="C53" s="139"/>
      <c r="D53" s="139"/>
      <c r="E53" s="139"/>
      <c r="F53" s="139"/>
      <c r="G53" s="139"/>
      <c r="H53" s="139"/>
      <c r="I53" s="139"/>
    </row>
    <row r="54" spans="1:9" ht="12.75">
      <c r="A54" s="139"/>
      <c r="B54" s="139"/>
      <c r="C54" s="139"/>
      <c r="D54" s="139"/>
      <c r="E54" s="139"/>
      <c r="F54" s="139"/>
      <c r="G54" s="139"/>
      <c r="H54" s="139"/>
      <c r="I54" s="139"/>
    </row>
  </sheetData>
  <sheetProtection/>
  <mergeCells count="19">
    <mergeCell ref="F1:I1"/>
    <mergeCell ref="A3:I3"/>
    <mergeCell ref="A7:I7"/>
    <mergeCell ref="A9:A10"/>
    <mergeCell ref="B9:C10"/>
    <mergeCell ref="D9:F9"/>
    <mergeCell ref="G9:I9"/>
    <mergeCell ref="A4:I4"/>
    <mergeCell ref="A5:I5"/>
    <mergeCell ref="B24:C24"/>
    <mergeCell ref="B27:C27"/>
    <mergeCell ref="B28:C28"/>
    <mergeCell ref="B29:C29"/>
    <mergeCell ref="B11:C11"/>
    <mergeCell ref="B12:C12"/>
    <mergeCell ref="B23:C23"/>
    <mergeCell ref="B13:C13"/>
    <mergeCell ref="B14:C14"/>
    <mergeCell ref="B17:C17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2012-04-12T06:50:46Z</cp:lastPrinted>
  <dcterms:created xsi:type="dcterms:W3CDTF">2007-01-30T12:52:40Z</dcterms:created>
  <dcterms:modified xsi:type="dcterms:W3CDTF">2012-04-12T12:36:48Z</dcterms:modified>
  <cp:category/>
  <cp:version/>
  <cp:contentType/>
  <cp:contentStatus/>
</cp:coreProperties>
</file>